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500" activeTab="1"/>
  </bookViews>
  <sheets>
    <sheet name="2015" sheetId="3" r:id="rId1"/>
    <sheet name="1990" sheetId="6" r:id="rId2"/>
    <sheet name="CORRIDOIO" sheetId="7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7"/>
  <c r="L14"/>
  <c r="L15"/>
  <c r="L16"/>
  <c r="L17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AJ10"/>
  <c r="AJ11"/>
  <c r="AK11"/>
  <c r="AK10"/>
  <c r="Q28" i="6"/>
  <c r="R28"/>
  <c r="S28"/>
  <c r="T28"/>
  <c r="U28"/>
  <c r="V28"/>
  <c r="W28"/>
  <c r="Q29"/>
  <c r="R29"/>
  <c r="S29"/>
  <c r="T29"/>
  <c r="U29"/>
  <c r="V29"/>
  <c r="W29"/>
  <c r="Q30"/>
  <c r="R30"/>
  <c r="S30"/>
  <c r="T30"/>
  <c r="U30"/>
  <c r="V30"/>
  <c r="W30"/>
  <c r="Q31"/>
  <c r="R31"/>
  <c r="S31"/>
  <c r="T31"/>
  <c r="U31"/>
  <c r="V31"/>
  <c r="W31"/>
  <c r="P28"/>
  <c r="P29"/>
  <c r="P30"/>
  <c r="P31"/>
  <c r="P32"/>
  <c r="P33"/>
  <c r="P34"/>
  <c r="P35"/>
  <c r="P36"/>
  <c r="P37"/>
  <c r="P38"/>
  <c r="P39"/>
  <c r="P40"/>
  <c r="O29"/>
  <c r="O30"/>
  <c r="O31"/>
  <c r="O32"/>
  <c r="O33"/>
  <c r="O34"/>
  <c r="O35"/>
  <c r="O36"/>
  <c r="O37"/>
  <c r="O38"/>
  <c r="O39"/>
  <c r="O40"/>
  <c r="O28"/>
  <c r="Q33"/>
  <c r="R33"/>
  <c r="S33"/>
  <c r="T33"/>
  <c r="U33"/>
  <c r="V33"/>
  <c r="W33"/>
  <c r="Q34"/>
  <c r="R34"/>
  <c r="S34"/>
  <c r="T34"/>
  <c r="U34"/>
  <c r="V34"/>
  <c r="W34"/>
  <c r="Q35"/>
  <c r="R35"/>
  <c r="S35"/>
  <c r="T35"/>
  <c r="U35"/>
  <c r="V35"/>
  <c r="W35"/>
  <c r="Q36"/>
  <c r="R36"/>
  <c r="S36"/>
  <c r="T36"/>
  <c r="U36"/>
  <c r="V36"/>
  <c r="W36"/>
  <c r="Q37"/>
  <c r="R37"/>
  <c r="S37"/>
  <c r="T37"/>
  <c r="U37"/>
  <c r="V37"/>
  <c r="W37"/>
  <c r="Q38"/>
  <c r="R38"/>
  <c r="S38"/>
  <c r="T38"/>
  <c r="U38"/>
  <c r="V38"/>
  <c r="W38"/>
  <c r="Q39"/>
  <c r="R39"/>
  <c r="S39"/>
  <c r="T39"/>
  <c r="U39"/>
  <c r="V39"/>
  <c r="W39"/>
  <c r="Q40"/>
  <c r="R40"/>
  <c r="S40"/>
  <c r="T40"/>
  <c r="U40"/>
  <c r="V40"/>
  <c r="W40"/>
  <c r="R32"/>
  <c r="S32"/>
  <c r="T32"/>
  <c r="U32"/>
  <c r="V32"/>
  <c r="W32"/>
  <c r="Q32"/>
  <c r="L28"/>
  <c r="L29"/>
  <c r="L30"/>
  <c r="L31"/>
  <c r="L32"/>
  <c r="L33"/>
  <c r="L34"/>
  <c r="L35"/>
  <c r="L36"/>
  <c r="L37"/>
  <c r="L38"/>
  <c r="L39"/>
  <c r="P25"/>
  <c r="Q25"/>
  <c r="R25"/>
  <c r="S25"/>
  <c r="T25"/>
  <c r="U25"/>
  <c r="V25"/>
  <c r="W25"/>
  <c r="O25"/>
  <c r="AK16" i="7"/>
  <c r="AK15"/>
  <c r="AK14"/>
  <c r="AK13"/>
  <c r="L12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AK9"/>
  <c r="AK8"/>
  <c r="E30"/>
  <c r="D30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F6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E5"/>
  <c r="G5"/>
  <c r="D5"/>
  <c r="F5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6"/>
  <c r="L40" i="6"/>
  <c r="P25" i="3"/>
  <c r="Q25"/>
  <c r="R25"/>
  <c r="S25"/>
  <c r="T25"/>
  <c r="U25"/>
  <c r="O25"/>
  <c r="L29"/>
  <c r="L30"/>
  <c r="L31"/>
  <c r="L32"/>
  <c r="L33"/>
  <c r="L34"/>
  <c r="L35"/>
  <c r="L36"/>
  <c r="L28"/>
  <c r="X52"/>
  <c r="T36"/>
  <c r="S36"/>
  <c r="R36"/>
  <c r="Q36"/>
  <c r="P36"/>
  <c r="O36"/>
  <c r="T35"/>
  <c r="S35"/>
  <c r="R35"/>
  <c r="Q35"/>
  <c r="P35"/>
  <c r="O35"/>
  <c r="T34"/>
  <c r="S34"/>
  <c r="R34"/>
  <c r="Q34"/>
  <c r="P34"/>
  <c r="O34"/>
  <c r="T33"/>
  <c r="S33"/>
  <c r="R33"/>
  <c r="Q33"/>
  <c r="P33"/>
  <c r="O33"/>
  <c r="S32"/>
  <c r="R32"/>
  <c r="Q32"/>
  <c r="P32"/>
  <c r="O32"/>
  <c r="T31"/>
  <c r="S31"/>
  <c r="R31"/>
  <c r="Q31"/>
  <c r="P31"/>
  <c r="O31"/>
  <c r="T30"/>
  <c r="S30"/>
  <c r="R30"/>
  <c r="Q30"/>
  <c r="P30"/>
  <c r="O30"/>
  <c r="T29"/>
  <c r="S29"/>
  <c r="R29"/>
  <c r="Q29"/>
  <c r="P29"/>
  <c r="O29"/>
  <c r="T28"/>
  <c r="S28"/>
  <c r="R28"/>
  <c r="Q28"/>
  <c r="P28"/>
  <c r="O28"/>
</calcChain>
</file>

<file path=xl/sharedStrings.xml><?xml version="1.0" encoding="utf-8"?>
<sst xmlns="http://schemas.openxmlformats.org/spreadsheetml/2006/main" count="41" uniqueCount="32">
  <si>
    <t>Tabella di Ddl Damiano-Polverini</t>
  </si>
  <si>
    <t>PROPOSTA REFORMING</t>
  </si>
  <si>
    <t>Abbattimento della pensione alle varie combinazioni età-anzianità</t>
  </si>
  <si>
    <t xml:space="preserve">Ratio dell'abbattimento: </t>
  </si>
  <si>
    <t>A</t>
  </si>
  <si>
    <t>B</t>
  </si>
  <si>
    <t>Gli anni riportati alla tabella A sono scomputati dagli anni di anzianità per il calcolo della pensione (o della quota di pensione) retributiva</t>
  </si>
  <si>
    <t>Esempio:</t>
  </si>
  <si>
    <t>età</t>
  </si>
  <si>
    <t>anzianità</t>
  </si>
  <si>
    <t>all'anzianità piena di 41 anni mancano</t>
  </si>
  <si>
    <t>6 anni</t>
  </si>
  <si>
    <t>35 anni</t>
  </si>
  <si>
    <t>62 anni</t>
  </si>
  <si>
    <t>all'età anagrafica piena di 66 anni mancano</t>
  </si>
  <si>
    <t>4 anni</t>
  </si>
  <si>
    <t>si ipotizza di chiedere che</t>
  </si>
  <si>
    <t>il pensionando rinunci a un anno di contribuzione per ogni anno di anticipo rispetto ai requisiti pieni</t>
  </si>
  <si>
    <t>la pensione diverrebbe quindi</t>
  </si>
  <si>
    <t>pensione_pre = 2%*35*retr_pens</t>
  </si>
  <si>
    <t>pensione_post = 2%* (35-4)*retr_pens</t>
  </si>
  <si>
    <t>Il min valore tra: (A)  gli anni che mancano alla anzianità di 41 e (B) gli anni che mancano alla vecchiaia di 66</t>
  </si>
  <si>
    <t>se fosse possibile pensionarsi a (62:35), la pensione sarebbe</t>
  </si>
  <si>
    <t xml:space="preserve">[1 - pensione_post / pensione_pre] = 1 - (35-4)/35 = </t>
  </si>
  <si>
    <t>con un fattore di abbattimento di</t>
  </si>
  <si>
    <t>mesi</t>
  </si>
  <si>
    <t>lower_age</t>
  </si>
  <si>
    <t>upper_age</t>
  </si>
  <si>
    <t>upper_seniority</t>
  </si>
  <si>
    <t>lower_seniority</t>
  </si>
  <si>
    <t>stnd_age</t>
  </si>
  <si>
    <t>stnd_seniority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</si>
</sst>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800000"/>
      <name val="Calibri"/>
      <scheme val="minor"/>
    </font>
    <font>
      <b/>
      <sz val="20"/>
      <color rgb="FF800000"/>
      <name val="Calibri"/>
      <scheme val="minor"/>
    </font>
    <font>
      <b/>
      <sz val="14"/>
      <color rgb="FF800000"/>
      <name val="Calibri"/>
      <scheme val="minor"/>
    </font>
    <font>
      <b/>
      <sz val="14"/>
      <color theme="3" tint="0.39997558519241921"/>
      <name val="Calibri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101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4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10" fillId="3" borderId="0" xfId="0" applyFont="1" applyFill="1"/>
    <xf numFmtId="10" fontId="10" fillId="3" borderId="0" xfId="1" applyNumberFormat="1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/>
    <xf numFmtId="0" fontId="0" fillId="2" borderId="1" xfId="0" applyFont="1" applyFill="1" applyBorder="1" applyAlignment="1"/>
    <xf numFmtId="43" fontId="1" fillId="2" borderId="1" xfId="68" applyFont="1" applyFill="1" applyBorder="1" applyAlignment="1">
      <alignment horizontal="right"/>
    </xf>
    <xf numFmtId="0" fontId="13" fillId="4" borderId="1" xfId="0" applyFont="1" applyFill="1" applyBorder="1" applyAlignment="1">
      <alignment horizontal="center"/>
    </xf>
    <xf numFmtId="165" fontId="1" fillId="2" borderId="1" xfId="68" applyNumberFormat="1" applyFont="1" applyFill="1" applyBorder="1" applyAlignment="1">
      <alignment horizontal="right"/>
    </xf>
    <xf numFmtId="165" fontId="0" fillId="2" borderId="1" xfId="68" applyNumberFormat="1" applyFont="1" applyFill="1" applyBorder="1" applyAlignment="1"/>
    <xf numFmtId="43" fontId="0" fillId="2" borderId="0" xfId="0" applyNumberFormat="1" applyFill="1" applyBorder="1"/>
    <xf numFmtId="0" fontId="4" fillId="2" borderId="5" xfId="0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2" fontId="3" fillId="2" borderId="9" xfId="1" applyNumberFormat="1" applyFont="1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/>
    </xf>
    <xf numFmtId="2" fontId="3" fillId="2" borderId="12" xfId="1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2" fontId="3" fillId="2" borderId="6" xfId="1" applyNumberFormat="1" applyFont="1" applyFill="1" applyBorder="1" applyAlignment="1">
      <alignment horizontal="center"/>
    </xf>
    <xf numFmtId="2" fontId="3" fillId="2" borderId="7" xfId="1" applyNumberFormat="1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164" fontId="3" fillId="7" borderId="1" xfId="1" applyNumberFormat="1" applyFont="1" applyFill="1" applyBorder="1" applyAlignment="1">
      <alignment horizontal="center"/>
    </xf>
    <xf numFmtId="0" fontId="16" fillId="8" borderId="23" xfId="0" applyFont="1" applyFill="1" applyBorder="1" applyAlignment="1">
      <alignment horizontal="center"/>
    </xf>
    <xf numFmtId="2" fontId="15" fillId="6" borderId="1" xfId="1" applyNumberFormat="1" applyFont="1" applyFill="1" applyBorder="1" applyAlignment="1">
      <alignment horizontal="center"/>
    </xf>
    <xf numFmtId="2" fontId="15" fillId="5" borderId="9" xfId="1" applyNumberFormat="1" applyFont="1" applyFill="1" applyBorder="1" applyAlignment="1">
      <alignment horizontal="center"/>
    </xf>
    <xf numFmtId="2" fontId="15" fillId="5" borderId="1" xfId="1" applyNumberFormat="1" applyFont="1" applyFill="1" applyBorder="1" applyAlignment="1">
      <alignment horizontal="center"/>
    </xf>
    <xf numFmtId="2" fontId="15" fillId="5" borderId="10" xfId="1" applyNumberFormat="1" applyFont="1" applyFill="1" applyBorder="1" applyAlignment="1">
      <alignment horizontal="center"/>
    </xf>
    <xf numFmtId="2" fontId="15" fillId="5" borderId="8" xfId="1" applyNumberFormat="1" applyFont="1" applyFill="1" applyBorder="1" applyAlignment="1">
      <alignment horizontal="center"/>
    </xf>
    <xf numFmtId="2" fontId="15" fillId="5" borderId="13" xfId="1" applyNumberFormat="1" applyFont="1" applyFill="1" applyBorder="1" applyAlignment="1">
      <alignment horizontal="center"/>
    </xf>
    <xf numFmtId="164" fontId="15" fillId="6" borderId="1" xfId="1" applyNumberFormat="1" applyFont="1" applyFill="1" applyBorder="1" applyAlignment="1">
      <alignment horizontal="center"/>
    </xf>
    <xf numFmtId="164" fontId="15" fillId="5" borderId="9" xfId="1" applyNumberFormat="1" applyFont="1" applyFill="1" applyBorder="1" applyAlignment="1">
      <alignment horizontal="center"/>
    </xf>
    <xf numFmtId="164" fontId="15" fillId="5" borderId="1" xfId="1" applyNumberFormat="1" applyFont="1" applyFill="1" applyBorder="1" applyAlignment="1">
      <alignment horizontal="center"/>
    </xf>
    <xf numFmtId="164" fontId="15" fillId="5" borderId="10" xfId="1" applyNumberFormat="1" applyFont="1" applyFill="1" applyBorder="1" applyAlignment="1">
      <alignment horizontal="center"/>
    </xf>
    <xf numFmtId="164" fontId="15" fillId="5" borderId="8" xfId="1" applyNumberFormat="1" applyFont="1" applyFill="1" applyBorder="1" applyAlignment="1">
      <alignment horizontal="center"/>
    </xf>
    <xf numFmtId="164" fontId="15" fillId="5" borderId="13" xfId="1" applyNumberFormat="1" applyFont="1" applyFill="1" applyBorder="1" applyAlignment="1">
      <alignment horizontal="center"/>
    </xf>
    <xf numFmtId="0" fontId="0" fillId="2" borderId="1" xfId="0" applyFill="1" applyBorder="1"/>
    <xf numFmtId="0" fontId="17" fillId="2" borderId="0" xfId="0" applyFont="1" applyFill="1" applyBorder="1" applyAlignment="1">
      <alignment horizontal="right"/>
    </xf>
    <xf numFmtId="2" fontId="3" fillId="2" borderId="21" xfId="1" applyNumberFormat="1" applyFont="1" applyFill="1" applyBorder="1" applyAlignment="1">
      <alignment horizontal="center"/>
    </xf>
    <xf numFmtId="2" fontId="15" fillId="6" borderId="21" xfId="1" applyNumberFormat="1" applyFont="1" applyFill="1" applyBorder="1" applyAlignment="1">
      <alignment horizontal="center"/>
    </xf>
    <xf numFmtId="2" fontId="3" fillId="2" borderId="22" xfId="1" applyNumberFormat="1" applyFont="1" applyFill="1" applyBorder="1" applyAlignment="1">
      <alignment horizontal="center"/>
    </xf>
    <xf numFmtId="2" fontId="15" fillId="6" borderId="22" xfId="1" applyNumberFormat="1" applyFont="1" applyFill="1" applyBorder="1" applyAlignment="1">
      <alignment horizontal="center"/>
    </xf>
  </cellXfs>
  <cellStyles count="101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Migliaia" xfId="68" builtinId="3"/>
    <cellStyle name="Normale" xfId="0" builtinId="0"/>
    <cellStyle name="Percentuale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8"/>
  <c:chart>
    <c:plotArea>
      <c:layout>
        <c:manualLayout>
          <c:layoutTarget val="inner"/>
          <c:xMode val="edge"/>
          <c:yMode val="edge"/>
          <c:x val="4.3950985416763733E-2"/>
          <c:y val="5.2453179408350849E-2"/>
          <c:w val="0.94299485928744908"/>
          <c:h val="0.89228479164823493"/>
        </c:manualLayout>
      </c:layout>
      <c:lineChart>
        <c:grouping val="standard"/>
        <c:ser>
          <c:idx val="0"/>
          <c:order val="0"/>
          <c:tx>
            <c:strRef>
              <c:f>CORRIDOIO!$K$6</c:f>
              <c:strCache>
                <c:ptCount val="1"/>
                <c:pt idx="0">
                  <c:v>lower_age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dPt>
            <c:idx val="0"/>
            <c:marker>
              <c:symbol val="circle"/>
              <c:size val="7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1.3351134846461901E-2"/>
                  <c:y val="5.4631828978622315E-2"/>
                </c:manualLayout>
              </c:layout>
              <c:tx>
                <c:rich>
                  <a:bodyPr/>
                  <a:lstStyle/>
                  <a:p>
                    <a:r>
                      <a:rPr lang="it-IT" sz="1800" b="1"/>
                      <a:t> 719 mesi = 59,92 anni </a:t>
                    </a:r>
                    <a:endParaRPr lang="it-IT"/>
                  </a:p>
                </c:rich>
              </c:tx>
              <c:showVal val="1"/>
            </c:dLbl>
            <c:dLbl>
              <c:idx val="25"/>
              <c:layout>
                <c:manualLayout>
                  <c:x val="-1.0290712631849755E-2"/>
                  <c:y val="-3.18725099601593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744 = 62 anni </a:t>
                    </a:r>
                  </a:p>
                </c:rich>
              </c:tx>
              <c:showVal val="1"/>
            </c:dLbl>
            <c:delete val="1"/>
            <c:txPr>
              <a:bodyPr/>
              <a:lstStyle/>
              <a:p>
                <a:pPr>
                  <a:defRPr sz="1800" b="1"/>
                </a:pPr>
                <a:endParaRPr lang="it-IT"/>
              </a:p>
            </c:txPr>
          </c:dLbls>
          <c:cat>
            <c:numRef>
              <c:f>CORRIDOIO!$L$5:$AK$5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CORRIDOIO!$L$6:$AK$6</c:f>
              <c:numCache>
                <c:formatCode>_-* #,##0_-;\-* #,##0_-;_-* "-"??_-;_-@_-</c:formatCode>
                <c:ptCount val="26"/>
                <c:pt idx="0">
                  <c:v>719</c:v>
                </c:pt>
                <c:pt idx="1">
                  <c:v>720</c:v>
                </c:pt>
                <c:pt idx="2">
                  <c:v>721</c:v>
                </c:pt>
                <c:pt idx="3">
                  <c:v>722</c:v>
                </c:pt>
                <c:pt idx="4">
                  <c:v>723</c:v>
                </c:pt>
                <c:pt idx="5">
                  <c:v>724</c:v>
                </c:pt>
                <c:pt idx="6">
                  <c:v>725</c:v>
                </c:pt>
                <c:pt idx="7">
                  <c:v>726</c:v>
                </c:pt>
                <c:pt idx="8">
                  <c:v>727</c:v>
                </c:pt>
                <c:pt idx="9">
                  <c:v>728</c:v>
                </c:pt>
                <c:pt idx="10">
                  <c:v>729</c:v>
                </c:pt>
                <c:pt idx="11">
                  <c:v>730</c:v>
                </c:pt>
                <c:pt idx="12">
                  <c:v>731</c:v>
                </c:pt>
                <c:pt idx="13">
                  <c:v>732</c:v>
                </c:pt>
                <c:pt idx="14">
                  <c:v>733</c:v>
                </c:pt>
                <c:pt idx="15">
                  <c:v>734</c:v>
                </c:pt>
                <c:pt idx="16">
                  <c:v>735</c:v>
                </c:pt>
                <c:pt idx="17">
                  <c:v>736</c:v>
                </c:pt>
                <c:pt idx="18">
                  <c:v>737</c:v>
                </c:pt>
                <c:pt idx="19">
                  <c:v>738</c:v>
                </c:pt>
                <c:pt idx="20">
                  <c:v>739</c:v>
                </c:pt>
                <c:pt idx="21">
                  <c:v>740</c:v>
                </c:pt>
                <c:pt idx="22">
                  <c:v>741</c:v>
                </c:pt>
                <c:pt idx="23">
                  <c:v>742</c:v>
                </c:pt>
                <c:pt idx="24">
                  <c:v>743</c:v>
                </c:pt>
                <c:pt idx="25">
                  <c:v>744</c:v>
                </c:pt>
              </c:numCache>
            </c:numRef>
          </c:val>
        </c:ser>
        <c:ser>
          <c:idx val="1"/>
          <c:order val="1"/>
          <c:tx>
            <c:strRef>
              <c:f>CORRIDOIO!$K$7</c:f>
              <c:strCache>
                <c:ptCount val="1"/>
                <c:pt idx="0">
                  <c:v>upper_age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dPt>
            <c:idx val="0"/>
            <c:marker>
              <c:symbol val="circle"/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1.232203448199024E-2"/>
                  <c:y val="-4.3285284060607963E-2"/>
                </c:manualLayout>
              </c:layout>
              <c:tx>
                <c:rich>
                  <a:bodyPr/>
                  <a:lstStyle/>
                  <a:p>
                    <a:r>
                      <a:rPr lang="it-IT" sz="1800" b="1"/>
                      <a:t> 815 mesi = 67,92 anni</a:t>
                    </a:r>
                    <a:endParaRPr lang="it-IT"/>
                  </a:p>
                </c:rich>
              </c:tx>
              <c:showVal val="1"/>
            </c:dLbl>
            <c:dLbl>
              <c:idx val="25"/>
              <c:layout>
                <c:manualLayout>
                  <c:x val="-3.1901209158734241E-2"/>
                  <c:y val="-3.58565737051792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840 mesi</a:t>
                    </a:r>
                    <a:r>
                      <a:rPr lang="en-US" baseline="0"/>
                      <a:t> </a:t>
                    </a:r>
                    <a:r>
                      <a:rPr lang="en-US"/>
                      <a:t>= 70 anni </a:t>
                    </a:r>
                  </a:p>
                </c:rich>
              </c:tx>
              <c:showVal val="1"/>
            </c:dLbl>
            <c:delete val="1"/>
            <c:txPr>
              <a:bodyPr/>
              <a:lstStyle/>
              <a:p>
                <a:pPr>
                  <a:defRPr sz="1800" b="1"/>
                </a:pPr>
                <a:endParaRPr lang="it-IT"/>
              </a:p>
            </c:txPr>
          </c:dLbls>
          <c:cat>
            <c:numRef>
              <c:f>CORRIDOIO!$L$5:$AK$5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CORRIDOIO!$L$7:$AK$7</c:f>
              <c:numCache>
                <c:formatCode>_-* #,##0_-;\-* #,##0_-;_-* "-"??_-;_-@_-</c:formatCode>
                <c:ptCount val="26"/>
                <c:pt idx="0">
                  <c:v>815</c:v>
                </c:pt>
                <c:pt idx="1">
                  <c:v>816</c:v>
                </c:pt>
                <c:pt idx="2">
                  <c:v>817</c:v>
                </c:pt>
                <c:pt idx="3">
                  <c:v>818</c:v>
                </c:pt>
                <c:pt idx="4">
                  <c:v>819</c:v>
                </c:pt>
                <c:pt idx="5">
                  <c:v>820</c:v>
                </c:pt>
                <c:pt idx="6">
                  <c:v>821</c:v>
                </c:pt>
                <c:pt idx="7">
                  <c:v>822</c:v>
                </c:pt>
                <c:pt idx="8">
                  <c:v>823</c:v>
                </c:pt>
                <c:pt idx="9">
                  <c:v>824</c:v>
                </c:pt>
                <c:pt idx="10">
                  <c:v>825</c:v>
                </c:pt>
                <c:pt idx="11">
                  <c:v>826</c:v>
                </c:pt>
                <c:pt idx="12">
                  <c:v>827</c:v>
                </c:pt>
                <c:pt idx="13">
                  <c:v>828</c:v>
                </c:pt>
                <c:pt idx="14">
                  <c:v>829</c:v>
                </c:pt>
                <c:pt idx="15">
                  <c:v>830</c:v>
                </c:pt>
                <c:pt idx="16">
                  <c:v>831</c:v>
                </c:pt>
                <c:pt idx="17">
                  <c:v>832</c:v>
                </c:pt>
                <c:pt idx="18">
                  <c:v>833</c:v>
                </c:pt>
                <c:pt idx="19">
                  <c:v>834</c:v>
                </c:pt>
                <c:pt idx="20">
                  <c:v>835</c:v>
                </c:pt>
                <c:pt idx="21">
                  <c:v>836</c:v>
                </c:pt>
                <c:pt idx="22">
                  <c:v>837</c:v>
                </c:pt>
                <c:pt idx="23">
                  <c:v>838</c:v>
                </c:pt>
                <c:pt idx="24">
                  <c:v>839</c:v>
                </c:pt>
                <c:pt idx="25">
                  <c:v>840</c:v>
                </c:pt>
              </c:numCache>
            </c:numRef>
          </c:val>
        </c:ser>
        <c:ser>
          <c:idx val="2"/>
          <c:order val="2"/>
          <c:tx>
            <c:strRef>
              <c:f>CORRIDOIO!$K$8</c:f>
              <c:strCache>
                <c:ptCount val="1"/>
                <c:pt idx="0">
                  <c:v>lower_seniority</c:v>
                </c:pt>
              </c:strCache>
            </c:strRef>
          </c:tx>
          <c:spPr>
            <a:ln>
              <a:solidFill>
                <a:srgbClr val="800000"/>
              </a:solidFill>
              <a:prstDash val="sysDot"/>
            </a:ln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solidFill>
                  <a:srgbClr val="C00000"/>
                </a:solidFill>
                <a:ln>
                  <a:solidFill>
                    <a:srgbClr val="8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1.3351134846461901E-3"/>
                  <c:y val="3.8004750593824202E-2"/>
                </c:manualLayout>
              </c:layout>
              <c:tx>
                <c:rich>
                  <a:bodyPr/>
                  <a:lstStyle/>
                  <a:p>
                    <a:r>
                      <a:rPr lang="it-IT" sz="1800" b="1"/>
                      <a:t> 395 mesi = 32,92 anni </a:t>
                    </a:r>
                    <a:endParaRPr lang="it-IT"/>
                  </a:p>
                </c:rich>
              </c:tx>
              <c:showVal val="1"/>
            </c:dLbl>
            <c:dLbl>
              <c:idx val="25"/>
              <c:layout>
                <c:manualLayout>
                  <c:x val="-9.2616413686647803E-3"/>
                  <c:y val="3.18725099601593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420 mesi = 35 anni </a:t>
                    </a:r>
                  </a:p>
                </c:rich>
              </c:tx>
              <c:showVal val="1"/>
            </c:dLbl>
            <c:delete val="1"/>
            <c:txPr>
              <a:bodyPr/>
              <a:lstStyle/>
              <a:p>
                <a:pPr>
                  <a:defRPr sz="1800" b="1"/>
                </a:pPr>
                <a:endParaRPr lang="it-IT"/>
              </a:p>
            </c:txPr>
          </c:dLbls>
          <c:cat>
            <c:numRef>
              <c:f>CORRIDOIO!$L$5:$AK$5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CORRIDOIO!$L$8:$AK$8</c:f>
              <c:numCache>
                <c:formatCode>_-* #,##0_-;\-* #,##0_-;_-* "-"??_-;_-@_-</c:formatCode>
                <c:ptCount val="26"/>
                <c:pt idx="0">
                  <c:v>395</c:v>
                </c:pt>
                <c:pt idx="1">
                  <c:v>396</c:v>
                </c:pt>
                <c:pt idx="2">
                  <c:v>397</c:v>
                </c:pt>
                <c:pt idx="3">
                  <c:v>398</c:v>
                </c:pt>
                <c:pt idx="4">
                  <c:v>399</c:v>
                </c:pt>
                <c:pt idx="5">
                  <c:v>400</c:v>
                </c:pt>
                <c:pt idx="6">
                  <c:v>401</c:v>
                </c:pt>
                <c:pt idx="7">
                  <c:v>402</c:v>
                </c:pt>
                <c:pt idx="8">
                  <c:v>403</c:v>
                </c:pt>
                <c:pt idx="9">
                  <c:v>404</c:v>
                </c:pt>
                <c:pt idx="10">
                  <c:v>405</c:v>
                </c:pt>
                <c:pt idx="11">
                  <c:v>406</c:v>
                </c:pt>
                <c:pt idx="12">
                  <c:v>407</c:v>
                </c:pt>
                <c:pt idx="13">
                  <c:v>408</c:v>
                </c:pt>
                <c:pt idx="14">
                  <c:v>409</c:v>
                </c:pt>
                <c:pt idx="15">
                  <c:v>410</c:v>
                </c:pt>
                <c:pt idx="16">
                  <c:v>411</c:v>
                </c:pt>
                <c:pt idx="17">
                  <c:v>412</c:v>
                </c:pt>
                <c:pt idx="18">
                  <c:v>413</c:v>
                </c:pt>
                <c:pt idx="19">
                  <c:v>414</c:v>
                </c:pt>
                <c:pt idx="20">
                  <c:v>415</c:v>
                </c:pt>
                <c:pt idx="21">
                  <c:v>416</c:v>
                </c:pt>
                <c:pt idx="22">
                  <c:v>417</c:v>
                </c:pt>
                <c:pt idx="23">
                  <c:v>418</c:v>
                </c:pt>
                <c:pt idx="24">
                  <c:v>419</c:v>
                </c:pt>
                <c:pt idx="25">
                  <c:v>420</c:v>
                </c:pt>
              </c:numCache>
            </c:numRef>
          </c:val>
        </c:ser>
        <c:ser>
          <c:idx val="3"/>
          <c:order val="3"/>
          <c:tx>
            <c:strRef>
              <c:f>CORRIDOIO!$K$9</c:f>
              <c:strCache>
                <c:ptCount val="1"/>
                <c:pt idx="0">
                  <c:v>upper_seniority</c:v>
                </c:pt>
              </c:strCache>
            </c:strRef>
          </c:tx>
          <c:spPr>
            <a:ln>
              <a:solidFill>
                <a:srgbClr val="800000"/>
              </a:solidFill>
              <a:prstDash val="sysDash"/>
            </a:ln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solidFill>
                  <a:srgbClr val="C00000"/>
                </a:solidFill>
                <a:ln>
                  <a:solidFill>
                    <a:srgbClr val="8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1.4686248331108105E-2"/>
                  <c:y val="-7.6009501187648404E-2"/>
                </c:manualLayout>
              </c:layout>
              <c:tx>
                <c:rich>
                  <a:bodyPr/>
                  <a:lstStyle/>
                  <a:p>
                    <a:r>
                      <a:rPr lang="it-IT" sz="1800" b="1"/>
                      <a:t> 467 = 38,92 anni </a:t>
                    </a:r>
                    <a:endParaRPr lang="it-IT"/>
                  </a:p>
                </c:rich>
              </c:tx>
              <c:showVal val="1"/>
            </c:dLbl>
            <c:delete val="1"/>
            <c:txPr>
              <a:bodyPr/>
              <a:lstStyle/>
              <a:p>
                <a:pPr>
                  <a:defRPr sz="1800" b="1"/>
                </a:pPr>
                <a:endParaRPr lang="it-IT"/>
              </a:p>
            </c:txPr>
          </c:dLbls>
          <c:cat>
            <c:numRef>
              <c:f>CORRIDOIO!$L$5:$AK$5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CORRIDOIO!$L$9:$AK$9</c:f>
              <c:numCache>
                <c:formatCode>_-* #,##0_-;\-* #,##0_-;_-* "-"??_-;_-@_-</c:formatCode>
                <c:ptCount val="26"/>
                <c:pt idx="0">
                  <c:v>467</c:v>
                </c:pt>
                <c:pt idx="1">
                  <c:v>468</c:v>
                </c:pt>
                <c:pt idx="2">
                  <c:v>469</c:v>
                </c:pt>
                <c:pt idx="3">
                  <c:v>470</c:v>
                </c:pt>
                <c:pt idx="4">
                  <c:v>471</c:v>
                </c:pt>
                <c:pt idx="5">
                  <c:v>472</c:v>
                </c:pt>
                <c:pt idx="6">
                  <c:v>473</c:v>
                </c:pt>
                <c:pt idx="7">
                  <c:v>474</c:v>
                </c:pt>
                <c:pt idx="8">
                  <c:v>475</c:v>
                </c:pt>
                <c:pt idx="9">
                  <c:v>476</c:v>
                </c:pt>
                <c:pt idx="10">
                  <c:v>477</c:v>
                </c:pt>
                <c:pt idx="11">
                  <c:v>478</c:v>
                </c:pt>
                <c:pt idx="12">
                  <c:v>479</c:v>
                </c:pt>
                <c:pt idx="13">
                  <c:v>480</c:v>
                </c:pt>
                <c:pt idx="14">
                  <c:v>481</c:v>
                </c:pt>
                <c:pt idx="15">
                  <c:v>482</c:v>
                </c:pt>
                <c:pt idx="16">
                  <c:v>483</c:v>
                </c:pt>
                <c:pt idx="17">
                  <c:v>484</c:v>
                </c:pt>
                <c:pt idx="18">
                  <c:v>485</c:v>
                </c:pt>
                <c:pt idx="19">
                  <c:v>486</c:v>
                </c:pt>
                <c:pt idx="20">
                  <c:v>487</c:v>
                </c:pt>
                <c:pt idx="21">
                  <c:v>488</c:v>
                </c:pt>
                <c:pt idx="22">
                  <c:v>489</c:v>
                </c:pt>
                <c:pt idx="23">
                  <c:v>490</c:v>
                </c:pt>
                <c:pt idx="24">
                  <c:v>491</c:v>
                </c:pt>
                <c:pt idx="25">
                  <c:v>492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CORRIDOIO!$K$10</c:f>
              <c:strCache>
                <c:ptCount val="1"/>
                <c:pt idx="0">
                  <c:v>stnd_age</c:v>
                </c:pt>
              </c:strCache>
            </c:strRef>
          </c:tx>
          <c:marker>
            <c:symbol val="none"/>
          </c:marker>
          <c:dPt>
            <c:idx val="0"/>
            <c:marker>
              <c:symbol val="circle"/>
              <c:size val="7"/>
              <c:spPr>
                <a:solidFill>
                  <a:srgbClr val="4F81BD"/>
                </a:solidFill>
                <a:ln>
                  <a:solidFill>
                    <a:srgbClr val="4F81BD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6.174427579109844E-3"/>
                  <c:y val="2.9880478087649365E-2"/>
                </c:manualLayout>
              </c:layout>
              <c:tx>
                <c:rich>
                  <a:bodyPr/>
                  <a:lstStyle/>
                  <a:p>
                    <a:r>
                      <a:rPr lang="en-US" sz="1800" b="1"/>
                      <a:t> </a:t>
                    </a:r>
                    <a:r>
                      <a:rPr lang="en-US"/>
                      <a:t>767 mesi = 63,92 anni </a:t>
                    </a:r>
                  </a:p>
                </c:rich>
              </c:tx>
              <c:showVal val="1"/>
            </c:dLbl>
            <c:dLbl>
              <c:idx val="25"/>
              <c:layout>
                <c:manualLayout>
                  <c:x val="-5.1453563159248776E-3"/>
                  <c:y val="-2.58964143426294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792 mesi = 66 anni</a:t>
                    </a:r>
                  </a:p>
                </c:rich>
              </c:tx>
              <c:showVal val="1"/>
            </c:dLbl>
            <c:delete val="1"/>
            <c:txPr>
              <a:bodyPr/>
              <a:lstStyle/>
              <a:p>
                <a:pPr>
                  <a:defRPr sz="1800" b="1"/>
                </a:pPr>
                <a:endParaRPr lang="it-IT"/>
              </a:p>
            </c:txPr>
          </c:dLbls>
          <c:cat>
            <c:numRef>
              <c:f>CORRIDOIO!$L$5:$AK$5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CORRIDOIO!$L$10:$AK$10</c:f>
              <c:numCache>
                <c:formatCode>_-* #,##0_-;\-* #,##0_-;_-* "-"??_-;_-@_-</c:formatCode>
                <c:ptCount val="26"/>
                <c:pt idx="0">
                  <c:v>767</c:v>
                </c:pt>
                <c:pt idx="1">
                  <c:v>768</c:v>
                </c:pt>
                <c:pt idx="2">
                  <c:v>769</c:v>
                </c:pt>
                <c:pt idx="3">
                  <c:v>770</c:v>
                </c:pt>
                <c:pt idx="4">
                  <c:v>771</c:v>
                </c:pt>
                <c:pt idx="5">
                  <c:v>772</c:v>
                </c:pt>
                <c:pt idx="6">
                  <c:v>773</c:v>
                </c:pt>
                <c:pt idx="7">
                  <c:v>774</c:v>
                </c:pt>
                <c:pt idx="8">
                  <c:v>775</c:v>
                </c:pt>
                <c:pt idx="9">
                  <c:v>776</c:v>
                </c:pt>
                <c:pt idx="10">
                  <c:v>777</c:v>
                </c:pt>
                <c:pt idx="11">
                  <c:v>778</c:v>
                </c:pt>
                <c:pt idx="12">
                  <c:v>779</c:v>
                </c:pt>
                <c:pt idx="13">
                  <c:v>780</c:v>
                </c:pt>
                <c:pt idx="14">
                  <c:v>781</c:v>
                </c:pt>
                <c:pt idx="15">
                  <c:v>782</c:v>
                </c:pt>
                <c:pt idx="16">
                  <c:v>783</c:v>
                </c:pt>
                <c:pt idx="17">
                  <c:v>784</c:v>
                </c:pt>
                <c:pt idx="18">
                  <c:v>785</c:v>
                </c:pt>
                <c:pt idx="19">
                  <c:v>786</c:v>
                </c:pt>
                <c:pt idx="20">
                  <c:v>787</c:v>
                </c:pt>
                <c:pt idx="21">
                  <c:v>788</c:v>
                </c:pt>
                <c:pt idx="22">
                  <c:v>789</c:v>
                </c:pt>
                <c:pt idx="23">
                  <c:v>790</c:v>
                </c:pt>
                <c:pt idx="24">
                  <c:v>791</c:v>
                </c:pt>
                <c:pt idx="25" formatCode="General">
                  <c:v>792</c:v>
                </c:pt>
              </c:numCache>
            </c:numRef>
          </c:val>
        </c:ser>
        <c:ser>
          <c:idx val="5"/>
          <c:order val="5"/>
          <c:tx>
            <c:strRef>
              <c:f>CORRIDOIO!$K$11</c:f>
              <c:strCache>
                <c:ptCount val="1"/>
                <c:pt idx="0">
                  <c:v>stnd_seniority</c:v>
                </c:pt>
              </c:strCache>
            </c:strRef>
          </c:tx>
          <c:marker>
            <c:symbol val="none"/>
          </c:marker>
          <c:dLbls>
            <c:dLbl>
              <c:idx val="25"/>
              <c:layout>
                <c:manualLayout>
                  <c:x val="-3.0872137895549268E-3"/>
                  <c:y val="3.5856573705179286E-2"/>
                </c:manualLayout>
              </c:layout>
              <c:tx>
                <c:rich>
                  <a:bodyPr/>
                  <a:lstStyle/>
                  <a:p>
                    <a:r>
                      <a:rPr lang="en-US" sz="1800" b="1"/>
                      <a:t>492 mesi</a:t>
                    </a:r>
                    <a:r>
                      <a:rPr lang="en-US" sz="1800" b="1" baseline="0"/>
                      <a:t> = 41 anni</a:t>
                    </a:r>
                    <a:endParaRPr lang="en-US" sz="1800" b="1"/>
                  </a:p>
                </c:rich>
              </c:tx>
              <c:showVal val="1"/>
            </c:dLbl>
            <c:delete val="1"/>
          </c:dLbls>
          <c:cat>
            <c:numRef>
              <c:f>CORRIDOIO!$L$5:$AK$5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CORRIDOIO!$L$11:$AK$11</c:f>
              <c:numCache>
                <c:formatCode>_-* #,##0_-;\-* #,##0_-;_-* "-"??_-;_-@_-</c:formatCode>
                <c:ptCount val="26"/>
                <c:pt idx="0">
                  <c:v>467</c:v>
                </c:pt>
                <c:pt idx="1">
                  <c:v>468</c:v>
                </c:pt>
                <c:pt idx="2">
                  <c:v>469</c:v>
                </c:pt>
                <c:pt idx="3">
                  <c:v>470</c:v>
                </c:pt>
                <c:pt idx="4">
                  <c:v>471</c:v>
                </c:pt>
                <c:pt idx="5">
                  <c:v>472</c:v>
                </c:pt>
                <c:pt idx="6">
                  <c:v>473</c:v>
                </c:pt>
                <c:pt idx="7">
                  <c:v>474</c:v>
                </c:pt>
                <c:pt idx="8">
                  <c:v>475</c:v>
                </c:pt>
                <c:pt idx="9">
                  <c:v>476</c:v>
                </c:pt>
                <c:pt idx="10">
                  <c:v>477</c:v>
                </c:pt>
                <c:pt idx="11">
                  <c:v>478</c:v>
                </c:pt>
                <c:pt idx="12">
                  <c:v>479</c:v>
                </c:pt>
                <c:pt idx="13">
                  <c:v>480</c:v>
                </c:pt>
                <c:pt idx="14">
                  <c:v>481</c:v>
                </c:pt>
                <c:pt idx="15">
                  <c:v>482</c:v>
                </c:pt>
                <c:pt idx="16">
                  <c:v>483</c:v>
                </c:pt>
                <c:pt idx="17">
                  <c:v>484</c:v>
                </c:pt>
                <c:pt idx="18">
                  <c:v>485</c:v>
                </c:pt>
                <c:pt idx="19">
                  <c:v>486</c:v>
                </c:pt>
                <c:pt idx="20">
                  <c:v>487</c:v>
                </c:pt>
                <c:pt idx="21">
                  <c:v>488</c:v>
                </c:pt>
                <c:pt idx="22">
                  <c:v>489</c:v>
                </c:pt>
                <c:pt idx="23">
                  <c:v>490</c:v>
                </c:pt>
                <c:pt idx="24">
                  <c:v>491</c:v>
                </c:pt>
                <c:pt idx="25" formatCode="General">
                  <c:v>492</c:v>
                </c:pt>
              </c:numCache>
            </c:numRef>
          </c:val>
        </c:ser>
        <c:dLbls/>
        <c:marker val="1"/>
        <c:axId val="61982208"/>
        <c:axId val="61983744"/>
      </c:lineChart>
      <c:catAx>
        <c:axId val="619822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2000" b="1"/>
            </a:pPr>
            <a:endParaRPr lang="it-IT"/>
          </a:p>
        </c:txPr>
        <c:crossAx val="61983744"/>
        <c:crosses val="autoZero"/>
        <c:auto val="1"/>
        <c:lblAlgn val="ctr"/>
        <c:lblOffset val="100"/>
      </c:catAx>
      <c:valAx>
        <c:axId val="61983744"/>
        <c:scaling>
          <c:orientation val="minMax"/>
          <c:max val="900"/>
          <c:min val="350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2000" b="1"/>
            </a:pPr>
            <a:endParaRPr lang="it-IT"/>
          </a:p>
        </c:txPr>
        <c:crossAx val="61982208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78896414253852432"/>
          <c:y val="0.32266869529754993"/>
          <c:w val="0.17149472600977617"/>
          <c:h val="0.31877435141324467"/>
        </c:manualLayout>
      </c:layout>
      <c:txPr>
        <a:bodyPr/>
        <a:lstStyle/>
        <a:p>
          <a:pPr>
            <a:defRPr sz="2000"/>
          </a:pPr>
          <a:endParaRPr lang="it-IT"/>
        </a:p>
      </c:txPr>
    </c:legend>
    <c:plotVisOnly val="1"/>
    <c:dispBlanksAs val="gap"/>
  </c:chart>
  <c:spPr>
    <a:ln>
      <a:solidFill>
        <a:schemeClr val="bg2">
          <a:lumMod val="90000"/>
        </a:schemeClr>
      </a:solidFill>
    </a:ln>
  </c:spPr>
  <c:txPr>
    <a:bodyPr/>
    <a:lstStyle/>
    <a:p>
      <a:pPr>
        <a:defRPr sz="1400">
          <a:latin typeface="+mn-lt"/>
        </a:defRPr>
      </a:pPr>
      <a:endParaRPr lang="it-IT"/>
    </a:p>
  </c:txPr>
  <c:printSettings>
    <c:headerFooter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531251</xdr:colOff>
      <xdr:row>25</xdr:row>
      <xdr:rowOff>0</xdr:rowOff>
    </xdr:from>
    <xdr:to>
      <xdr:col>10</xdr:col>
      <xdr:colOff>266700</xdr:colOff>
      <xdr:row>37</xdr:row>
      <xdr:rowOff>25400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251" y="5588000"/>
          <a:ext cx="7990449" cy="2959100"/>
        </a:xfrm>
        <a:prstGeom prst="rect">
          <a:avLst/>
        </a:prstGeom>
      </xdr:spPr>
    </xdr:pic>
    <xdr:clientData/>
  </xdr:twoCellAnchor>
  <xdr:twoCellAnchor>
    <xdr:from>
      <xdr:col>16</xdr:col>
      <xdr:colOff>685800</xdr:colOff>
      <xdr:row>17</xdr:row>
      <xdr:rowOff>63500</xdr:rowOff>
    </xdr:from>
    <xdr:to>
      <xdr:col>16</xdr:col>
      <xdr:colOff>698500</xdr:colOff>
      <xdr:row>21</xdr:row>
      <xdr:rowOff>139700</xdr:rowOff>
    </xdr:to>
    <xdr:cxnSp macro="">
      <xdr:nvCxnSpPr>
        <xdr:cNvPr id="3" name="Connettore 2 2"/>
        <xdr:cNvCxnSpPr/>
      </xdr:nvCxnSpPr>
      <xdr:spPr>
        <a:xfrm>
          <a:off x="13296900" y="4191000"/>
          <a:ext cx="12700" cy="838200"/>
        </a:xfrm>
        <a:prstGeom prst="straightConnector1">
          <a:avLst/>
        </a:prstGeom>
        <a:ln>
          <a:solidFill>
            <a:srgbClr val="8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531251</xdr:colOff>
      <xdr:row>25</xdr:row>
      <xdr:rowOff>0</xdr:rowOff>
    </xdr:from>
    <xdr:to>
      <xdr:col>10</xdr:col>
      <xdr:colOff>266700</xdr:colOff>
      <xdr:row>36</xdr:row>
      <xdr:rowOff>203200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251" y="5816600"/>
          <a:ext cx="7990449" cy="2959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571500</xdr:colOff>
      <xdr:row>16</xdr:row>
      <xdr:rowOff>114300</xdr:rowOff>
    </xdr:from>
    <xdr:to>
      <xdr:col>32</xdr:col>
      <xdr:colOff>482600</xdr:colOff>
      <xdr:row>48</xdr:row>
      <xdr:rowOff>88900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0.7718</cdr:x>
      <cdr:y>0.84562</cdr:y>
    </cdr:from>
    <cdr:to>
      <cdr:x>0.82043</cdr:x>
      <cdr:y>0.87699</cdr:y>
    </cdr:to>
    <cdr:sp macro="" textlink="">
      <cdr:nvSpPr>
        <cdr:cNvPr id="2" name="Freccia a destra rientrata 1"/>
        <cdr:cNvSpPr/>
      </cdr:nvSpPr>
      <cdr:spPr>
        <a:xfrm xmlns:a="http://schemas.openxmlformats.org/drawingml/2006/main" rot="10510633">
          <a:off x="9524998" y="5391150"/>
          <a:ext cx="600075" cy="200025"/>
        </a:xfrm>
        <a:prstGeom xmlns:a="http://schemas.openxmlformats.org/drawingml/2006/main" prst="notchedRightArrow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0" tint="-0.34998626667073579"/>
  </sheetPr>
  <dimension ref="B1:X64"/>
  <sheetViews>
    <sheetView zoomScale="50" zoomScaleNormal="50" workbookViewId="0">
      <selection activeCell="N7" sqref="N7"/>
    </sheetView>
  </sheetViews>
  <sheetFormatPr defaultColWidth="10.875" defaultRowHeight="15.75"/>
  <cols>
    <col min="1" max="1" width="10.875" style="3"/>
    <col min="2" max="2" width="10.875" style="3" customWidth="1"/>
    <col min="3" max="12" width="10.875" style="3"/>
    <col min="13" max="13" width="3" style="3" customWidth="1"/>
    <col min="14" max="17" width="10.875" style="3"/>
    <col min="18" max="18" width="11.375" style="3" bestFit="1" customWidth="1"/>
    <col min="19" max="21" width="10.875" style="3"/>
    <col min="22" max="22" width="2.875" style="3" customWidth="1"/>
    <col min="23" max="23" width="15" style="3" customWidth="1"/>
    <col min="24" max="16384" width="10.875" style="3"/>
  </cols>
  <sheetData>
    <row r="1" spans="13:22" ht="26.25">
      <c r="N1" s="9" t="s">
        <v>1</v>
      </c>
    </row>
    <row r="3" spans="13:22">
      <c r="N3" s="4"/>
      <c r="O3" s="4"/>
    </row>
    <row r="4" spans="13:22" ht="26.25">
      <c r="M4" s="9" t="s">
        <v>4</v>
      </c>
      <c r="N4" s="8" t="s">
        <v>21</v>
      </c>
    </row>
    <row r="6" spans="13:22" ht="16.5" thickBot="1">
      <c r="M6" s="5"/>
      <c r="N6" s="5"/>
      <c r="O6" s="5"/>
      <c r="P6" s="5"/>
      <c r="Q6" s="5"/>
      <c r="R6" s="5"/>
      <c r="S6" s="5"/>
      <c r="T6" s="5"/>
      <c r="U6" s="5"/>
      <c r="V6" s="5"/>
    </row>
    <row r="7" spans="13:22" ht="21.75" customHeight="1" thickTop="1">
      <c r="M7" s="5"/>
      <c r="N7" s="52">
        <v>2015</v>
      </c>
      <c r="O7" s="1">
        <v>35</v>
      </c>
      <c r="P7" s="1">
        <v>36</v>
      </c>
      <c r="Q7" s="1">
        <v>37</v>
      </c>
      <c r="R7" s="1">
        <v>38</v>
      </c>
      <c r="S7" s="1">
        <v>39</v>
      </c>
      <c r="T7" s="1">
        <v>40</v>
      </c>
      <c r="U7" s="49">
        <v>41</v>
      </c>
      <c r="V7" s="5"/>
    </row>
    <row r="8" spans="13:22" ht="21.75" customHeight="1">
      <c r="M8" s="5"/>
      <c r="N8" s="1">
        <v>62</v>
      </c>
      <c r="O8" s="7">
        <v>-4</v>
      </c>
      <c r="P8" s="7">
        <v>-4</v>
      </c>
      <c r="Q8" s="7">
        <v>-4</v>
      </c>
      <c r="R8" s="7">
        <v>-3</v>
      </c>
      <c r="S8" s="7">
        <v>-2</v>
      </c>
      <c r="T8" s="7">
        <v>-1</v>
      </c>
      <c r="U8" s="50">
        <v>0</v>
      </c>
      <c r="V8" s="5"/>
    </row>
    <row r="9" spans="13:22" ht="21">
      <c r="M9" s="5"/>
      <c r="N9" s="1">
        <v>63</v>
      </c>
      <c r="O9" s="7">
        <v>-3</v>
      </c>
      <c r="P9" s="7">
        <v>-3</v>
      </c>
      <c r="Q9" s="7">
        <v>-3</v>
      </c>
      <c r="R9" s="7">
        <v>-3</v>
      </c>
      <c r="S9" s="7">
        <v>-2</v>
      </c>
      <c r="T9" s="7">
        <v>-1</v>
      </c>
      <c r="U9" s="50">
        <v>0</v>
      </c>
      <c r="V9" s="5"/>
    </row>
    <row r="10" spans="13:22" ht="21">
      <c r="M10" s="5"/>
      <c r="N10" s="1">
        <v>64</v>
      </c>
      <c r="O10" s="7">
        <v>-2</v>
      </c>
      <c r="P10" s="7">
        <v>-2</v>
      </c>
      <c r="Q10" s="7">
        <v>-2</v>
      </c>
      <c r="R10" s="7">
        <v>-2</v>
      </c>
      <c r="S10" s="7">
        <v>-2</v>
      </c>
      <c r="T10" s="7">
        <v>-1</v>
      </c>
      <c r="U10" s="50">
        <v>0</v>
      </c>
      <c r="V10" s="5"/>
    </row>
    <row r="11" spans="13:22" ht="21">
      <c r="M11" s="5"/>
      <c r="N11" s="1">
        <v>65</v>
      </c>
      <c r="O11" s="7">
        <v>-1</v>
      </c>
      <c r="P11" s="7">
        <v>-1</v>
      </c>
      <c r="Q11" s="7">
        <v>-1</v>
      </c>
      <c r="R11" s="7">
        <v>-1</v>
      </c>
      <c r="S11" s="7">
        <v>-1</v>
      </c>
      <c r="T11" s="7">
        <v>-1</v>
      </c>
      <c r="U11" s="50">
        <v>0</v>
      </c>
      <c r="V11" s="5"/>
    </row>
    <row r="12" spans="13:22" ht="21">
      <c r="M12" s="5"/>
      <c r="N12" s="49">
        <v>66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"/>
    </row>
    <row r="13" spans="13:22" ht="21">
      <c r="M13" s="5"/>
      <c r="N13" s="1">
        <v>67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50">
        <v>0</v>
      </c>
      <c r="V13" s="5"/>
    </row>
    <row r="14" spans="13:22" ht="21">
      <c r="M14" s="5"/>
      <c r="N14" s="1">
        <v>68</v>
      </c>
      <c r="O14" s="7">
        <v>2</v>
      </c>
      <c r="P14" s="7">
        <v>2</v>
      </c>
      <c r="Q14" s="7">
        <v>2</v>
      </c>
      <c r="R14" s="7">
        <v>2</v>
      </c>
      <c r="S14" s="7">
        <v>2</v>
      </c>
      <c r="T14" s="7">
        <v>2</v>
      </c>
      <c r="U14" s="50">
        <v>0</v>
      </c>
      <c r="V14" s="5"/>
    </row>
    <row r="15" spans="13:22" ht="21">
      <c r="M15" s="5"/>
      <c r="N15" s="1">
        <v>69</v>
      </c>
      <c r="O15" s="7">
        <v>3</v>
      </c>
      <c r="P15" s="7">
        <v>3</v>
      </c>
      <c r="Q15" s="7">
        <v>3</v>
      </c>
      <c r="R15" s="7">
        <v>3</v>
      </c>
      <c r="S15" s="7">
        <v>3</v>
      </c>
      <c r="T15" s="7">
        <v>3</v>
      </c>
      <c r="U15" s="50">
        <v>0</v>
      </c>
      <c r="V15" s="5"/>
    </row>
    <row r="16" spans="13:22" ht="21">
      <c r="M16" s="5"/>
      <c r="N16" s="1">
        <v>70</v>
      </c>
      <c r="O16" s="7">
        <v>4</v>
      </c>
      <c r="P16" s="7">
        <v>4</v>
      </c>
      <c r="Q16" s="7">
        <v>4</v>
      </c>
      <c r="R16" s="7">
        <v>4</v>
      </c>
      <c r="S16" s="7">
        <v>4</v>
      </c>
      <c r="T16" s="7">
        <v>4</v>
      </c>
      <c r="U16" s="50">
        <v>0</v>
      </c>
      <c r="V16" s="5"/>
    </row>
    <row r="17" spans="2:22">
      <c r="M17" s="5"/>
      <c r="N17" s="5"/>
      <c r="O17" s="5"/>
      <c r="P17" s="5"/>
      <c r="Q17" s="5"/>
      <c r="R17" s="5"/>
      <c r="S17" s="5"/>
      <c r="T17" s="5"/>
      <c r="U17" s="5"/>
      <c r="V17" s="5"/>
    </row>
    <row r="23" spans="2:22" ht="27" thickBot="1">
      <c r="B23" s="8" t="s">
        <v>0</v>
      </c>
      <c r="M23" s="9" t="s">
        <v>5</v>
      </c>
      <c r="N23" s="8" t="s">
        <v>2</v>
      </c>
    </row>
    <row r="24" spans="2:22" ht="16.5" thickTop="1">
      <c r="L24" s="47">
        <v>2015</v>
      </c>
      <c r="M24" s="5"/>
      <c r="N24" s="5"/>
      <c r="O24" s="46" t="s">
        <v>25</v>
      </c>
      <c r="P24" s="46"/>
      <c r="Q24" s="46"/>
      <c r="R24" s="46"/>
      <c r="S24" s="46"/>
      <c r="T24" s="46"/>
      <c r="U24" s="46"/>
      <c r="V24" s="5"/>
    </row>
    <row r="25" spans="2:22" ht="16.5" thickBot="1">
      <c r="L25" s="48"/>
      <c r="M25" s="5"/>
      <c r="N25" s="5"/>
      <c r="O25" s="14">
        <f t="shared" ref="O25:U25" si="0">12*O27</f>
        <v>420</v>
      </c>
      <c r="P25" s="14">
        <f t="shared" si="0"/>
        <v>432</v>
      </c>
      <c r="Q25" s="14">
        <f t="shared" si="0"/>
        <v>444</v>
      </c>
      <c r="R25" s="14">
        <f t="shared" si="0"/>
        <v>456</v>
      </c>
      <c r="S25" s="14">
        <f t="shared" si="0"/>
        <v>468</v>
      </c>
      <c r="T25" s="14">
        <f t="shared" si="0"/>
        <v>480</v>
      </c>
      <c r="U25" s="14">
        <f t="shared" si="0"/>
        <v>492</v>
      </c>
      <c r="V25" s="5"/>
    </row>
    <row r="26" spans="2:22" ht="16.5" thickTop="1"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ht="21">
      <c r="L27" s="15" t="s">
        <v>25</v>
      </c>
      <c r="M27" s="5"/>
      <c r="N27" s="6"/>
      <c r="O27" s="1">
        <v>35</v>
      </c>
      <c r="P27" s="1">
        <v>36</v>
      </c>
      <c r="Q27" s="1">
        <v>37</v>
      </c>
      <c r="R27" s="1">
        <v>38</v>
      </c>
      <c r="S27" s="1">
        <v>39</v>
      </c>
      <c r="T27" s="1">
        <v>40</v>
      </c>
      <c r="U27" s="49">
        <v>41</v>
      </c>
      <c r="V27" s="5"/>
    </row>
    <row r="28" spans="2:22" ht="21">
      <c r="L28" s="14">
        <f>12*N28</f>
        <v>744</v>
      </c>
      <c r="M28" s="5"/>
      <c r="N28" s="1">
        <v>62</v>
      </c>
      <c r="O28" s="2">
        <f>-100%+(O$7+O8)/O$7</f>
        <v>-0.11428571428571432</v>
      </c>
      <c r="P28" s="2">
        <f t="shared" ref="P28:T28" si="1">-100%+(P$7+P8)/P$7</f>
        <v>-0.11111111111111116</v>
      </c>
      <c r="Q28" s="2">
        <f t="shared" si="1"/>
        <v>-0.10810810810810811</v>
      </c>
      <c r="R28" s="2">
        <f t="shared" si="1"/>
        <v>-7.8947368421052655E-2</v>
      </c>
      <c r="S28" s="2">
        <f t="shared" si="1"/>
        <v>-5.1282051282051322E-2</v>
      </c>
      <c r="T28" s="2">
        <f t="shared" si="1"/>
        <v>-2.5000000000000022E-2</v>
      </c>
      <c r="U28" s="51">
        <v>0</v>
      </c>
      <c r="V28" s="5"/>
    </row>
    <row r="29" spans="2:22" ht="21">
      <c r="L29" s="14">
        <f t="shared" ref="L29:L36" si="2">12*N29</f>
        <v>756</v>
      </c>
      <c r="M29" s="5"/>
      <c r="N29" s="1">
        <v>63</v>
      </c>
      <c r="O29" s="2">
        <f>-100%+(O$7+O9)/O$7</f>
        <v>-8.5714285714285743E-2</v>
      </c>
      <c r="P29" s="2">
        <f t="shared" ref="P29:T31" si="3">-100%+(P$7+P9)/P$7</f>
        <v>-8.333333333333337E-2</v>
      </c>
      <c r="Q29" s="2">
        <f t="shared" si="3"/>
        <v>-8.108108108108103E-2</v>
      </c>
      <c r="R29" s="2">
        <f t="shared" si="3"/>
        <v>-7.8947368421052655E-2</v>
      </c>
      <c r="S29" s="2">
        <f t="shared" si="3"/>
        <v>-5.1282051282051322E-2</v>
      </c>
      <c r="T29" s="2">
        <f t="shared" si="3"/>
        <v>-2.5000000000000022E-2</v>
      </c>
      <c r="U29" s="51">
        <v>0</v>
      </c>
      <c r="V29" s="5"/>
    </row>
    <row r="30" spans="2:22" ht="21">
      <c r="L30" s="14">
        <f t="shared" si="2"/>
        <v>768</v>
      </c>
      <c r="M30" s="5"/>
      <c r="N30" s="1">
        <v>64</v>
      </c>
      <c r="O30" s="2">
        <f>-100%+(O$7+O10)/O$7</f>
        <v>-5.7142857142857162E-2</v>
      </c>
      <c r="P30" s="2">
        <f t="shared" si="3"/>
        <v>-5.555555555555558E-2</v>
      </c>
      <c r="Q30" s="2">
        <f t="shared" si="3"/>
        <v>-5.4054054054054057E-2</v>
      </c>
      <c r="R30" s="2">
        <f t="shared" si="3"/>
        <v>-5.2631578947368474E-2</v>
      </c>
      <c r="S30" s="2">
        <f t="shared" si="3"/>
        <v>-5.1282051282051322E-2</v>
      </c>
      <c r="T30" s="2">
        <f t="shared" si="3"/>
        <v>-2.5000000000000022E-2</v>
      </c>
      <c r="U30" s="51">
        <v>0</v>
      </c>
      <c r="V30" s="5"/>
    </row>
    <row r="31" spans="2:22" ht="21">
      <c r="L31" s="14">
        <f t="shared" si="2"/>
        <v>780</v>
      </c>
      <c r="M31" s="5"/>
      <c r="N31" s="1">
        <v>65</v>
      </c>
      <c r="O31" s="2">
        <f>-100%+(O$7+O11)/O$7</f>
        <v>-2.8571428571428581E-2</v>
      </c>
      <c r="P31" s="2">
        <f t="shared" si="3"/>
        <v>-2.777777777777779E-2</v>
      </c>
      <c r="Q31" s="2">
        <f t="shared" si="3"/>
        <v>-2.7027027027026973E-2</v>
      </c>
      <c r="R31" s="2">
        <f t="shared" si="3"/>
        <v>-2.6315789473684181E-2</v>
      </c>
      <c r="S31" s="2">
        <f t="shared" si="3"/>
        <v>-2.5641025641025661E-2</v>
      </c>
      <c r="T31" s="2">
        <f t="shared" si="3"/>
        <v>-2.5000000000000022E-2</v>
      </c>
      <c r="U31" s="51">
        <v>0</v>
      </c>
      <c r="V31" s="5"/>
    </row>
    <row r="32" spans="2:22" ht="21">
      <c r="L32" s="14">
        <f t="shared" si="2"/>
        <v>792</v>
      </c>
      <c r="M32" s="5"/>
      <c r="N32" s="49">
        <v>66</v>
      </c>
      <c r="O32" s="51">
        <f>O12/O$7</f>
        <v>0</v>
      </c>
      <c r="P32" s="51">
        <f>P12/P$7</f>
        <v>0</v>
      </c>
      <c r="Q32" s="51">
        <f>Q12/Q$7</f>
        <v>0</v>
      </c>
      <c r="R32" s="51">
        <f>R12/R$7</f>
        <v>0</v>
      </c>
      <c r="S32" s="51">
        <f>S12/S$7</f>
        <v>0</v>
      </c>
      <c r="T32" s="51">
        <v>0</v>
      </c>
      <c r="U32" s="51">
        <v>0</v>
      </c>
      <c r="V32" s="5"/>
    </row>
    <row r="33" spans="12:22" ht="21">
      <c r="L33" s="14">
        <f t="shared" si="2"/>
        <v>804</v>
      </c>
      <c r="M33" s="5"/>
      <c r="N33" s="1">
        <v>67</v>
      </c>
      <c r="O33" s="2">
        <f>-100%+(O$7+O13)/O$7</f>
        <v>2.857142857142847E-2</v>
      </c>
      <c r="P33" s="2">
        <f t="shared" ref="P33:T33" si="4">-100%+(P$7+P13)/P$7</f>
        <v>2.7777777777777679E-2</v>
      </c>
      <c r="Q33" s="2">
        <f t="shared" si="4"/>
        <v>2.7027027027026973E-2</v>
      </c>
      <c r="R33" s="2">
        <f t="shared" si="4"/>
        <v>2.6315789473684292E-2</v>
      </c>
      <c r="S33" s="2">
        <f t="shared" si="4"/>
        <v>2.564102564102555E-2</v>
      </c>
      <c r="T33" s="2">
        <f t="shared" si="4"/>
        <v>2.4999999999999911E-2</v>
      </c>
      <c r="U33" s="51">
        <v>0</v>
      </c>
      <c r="V33" s="5"/>
    </row>
    <row r="34" spans="12:22" ht="21">
      <c r="L34" s="14">
        <f t="shared" si="2"/>
        <v>816</v>
      </c>
      <c r="M34" s="5"/>
      <c r="N34" s="1">
        <v>68</v>
      </c>
      <c r="O34" s="2">
        <f>-100%+(O$7+O14)/O$7</f>
        <v>5.7142857142857162E-2</v>
      </c>
      <c r="P34" s="2">
        <f t="shared" ref="P34:T36" si="5">-100%+(P$7+P14)/P$7</f>
        <v>5.555555555555558E-2</v>
      </c>
      <c r="Q34" s="2">
        <f t="shared" si="5"/>
        <v>5.4054054054053946E-2</v>
      </c>
      <c r="R34" s="2">
        <f t="shared" si="5"/>
        <v>5.2631578947368363E-2</v>
      </c>
      <c r="S34" s="2">
        <f t="shared" si="5"/>
        <v>5.1282051282051322E-2</v>
      </c>
      <c r="T34" s="2">
        <f t="shared" si="5"/>
        <v>5.0000000000000044E-2</v>
      </c>
      <c r="U34" s="51">
        <v>0</v>
      </c>
      <c r="V34" s="5"/>
    </row>
    <row r="35" spans="12:22" ht="21">
      <c r="L35" s="14">
        <f t="shared" si="2"/>
        <v>828</v>
      </c>
      <c r="M35" s="5"/>
      <c r="N35" s="1">
        <v>69</v>
      </c>
      <c r="O35" s="2">
        <f>-100%+(O$7+O15)/O$7</f>
        <v>8.5714285714285632E-2</v>
      </c>
      <c r="P35" s="2">
        <f t="shared" si="5"/>
        <v>8.3333333333333259E-2</v>
      </c>
      <c r="Q35" s="2">
        <f t="shared" si="5"/>
        <v>8.1081081081081141E-2</v>
      </c>
      <c r="R35" s="2">
        <f t="shared" si="5"/>
        <v>7.8947368421052655E-2</v>
      </c>
      <c r="S35" s="2">
        <f t="shared" si="5"/>
        <v>7.6923076923076872E-2</v>
      </c>
      <c r="T35" s="2">
        <f t="shared" si="5"/>
        <v>7.4999999999999956E-2</v>
      </c>
      <c r="U35" s="51">
        <v>0</v>
      </c>
      <c r="V35" s="5"/>
    </row>
    <row r="36" spans="12:22" ht="21">
      <c r="L36" s="14">
        <f t="shared" si="2"/>
        <v>840</v>
      </c>
      <c r="M36" s="5"/>
      <c r="N36" s="1">
        <v>70</v>
      </c>
      <c r="O36" s="2">
        <f>-100%+(O$7+O16)/O$7</f>
        <v>0.11428571428571432</v>
      </c>
      <c r="P36" s="2">
        <f t="shared" si="5"/>
        <v>0.11111111111111116</v>
      </c>
      <c r="Q36" s="2">
        <f t="shared" si="5"/>
        <v>0.10810810810810811</v>
      </c>
      <c r="R36" s="2">
        <f t="shared" si="5"/>
        <v>0.10526315789473695</v>
      </c>
      <c r="S36" s="2">
        <f t="shared" si="5"/>
        <v>0.10256410256410264</v>
      </c>
      <c r="T36" s="2">
        <f t="shared" si="5"/>
        <v>0.10000000000000009</v>
      </c>
      <c r="U36" s="51">
        <v>0</v>
      </c>
      <c r="V36" s="5"/>
    </row>
    <row r="37" spans="12:22"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40" spans="12:22" ht="21">
      <c r="N40" s="8" t="s">
        <v>3</v>
      </c>
    </row>
    <row r="41" spans="12:22" ht="21">
      <c r="N41" s="8" t="s">
        <v>6</v>
      </c>
    </row>
    <row r="43" spans="12:22" ht="21">
      <c r="N43" s="8" t="s">
        <v>7</v>
      </c>
    </row>
    <row r="44" spans="12:22" ht="18.75">
      <c r="R44" s="10" t="s">
        <v>9</v>
      </c>
      <c r="S44" s="11" t="s">
        <v>12</v>
      </c>
    </row>
    <row r="45" spans="12:22" ht="18.75">
      <c r="R45" s="10" t="s">
        <v>8</v>
      </c>
      <c r="S45" s="11" t="s">
        <v>13</v>
      </c>
    </row>
    <row r="46" spans="12:22" ht="18.75">
      <c r="R46" s="10" t="s">
        <v>10</v>
      </c>
      <c r="S46" s="12" t="s">
        <v>11</v>
      </c>
    </row>
    <row r="47" spans="12:22" ht="18.75">
      <c r="R47" s="10" t="s">
        <v>14</v>
      </c>
      <c r="S47" s="12" t="s">
        <v>15</v>
      </c>
    </row>
    <row r="49" spans="18:24" ht="18.75">
      <c r="R49" s="10" t="s">
        <v>22</v>
      </c>
      <c r="S49" s="11" t="s">
        <v>19</v>
      </c>
    </row>
    <row r="50" spans="18:24" ht="18.75">
      <c r="R50" s="10" t="s">
        <v>16</v>
      </c>
      <c r="S50" s="11" t="s">
        <v>17</v>
      </c>
    </row>
    <row r="51" spans="18:24" ht="18.75">
      <c r="R51" s="10" t="s">
        <v>18</v>
      </c>
      <c r="S51" s="11" t="s">
        <v>20</v>
      </c>
    </row>
    <row r="52" spans="18:24" ht="18.75">
      <c r="R52" s="10" t="s">
        <v>24</v>
      </c>
      <c r="S52" s="11" t="s">
        <v>23</v>
      </c>
      <c r="X52" s="13">
        <f>1-31/35</f>
        <v>0.11428571428571432</v>
      </c>
    </row>
    <row r="64" spans="18:24" ht="18.95" customHeight="1"/>
  </sheetData>
  <mergeCells count="2">
    <mergeCell ref="O24:U24"/>
    <mergeCell ref="L24:L25"/>
  </mergeCells>
  <pageMargins left="0.75" right="0.75" top="1" bottom="1" header="0.5" footer="0.5"/>
  <pageSetup paperSize="9" orientation="portrait" horizontalDpi="4294967292" verticalDpi="4294967292" r:id="rId1"/>
  <ignoredErrors>
    <ignoredError sqref="O32:S32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8000"/>
  </sheetPr>
  <dimension ref="B1:X64"/>
  <sheetViews>
    <sheetView tabSelected="1" topLeftCell="H22" zoomScale="75" zoomScaleNormal="75" workbookViewId="0">
      <selection activeCell="L24" sqref="L24:X41"/>
    </sheetView>
  </sheetViews>
  <sheetFormatPr defaultColWidth="10.875" defaultRowHeight="15.75"/>
  <cols>
    <col min="1" max="1" width="10.875" style="3"/>
    <col min="2" max="2" width="10.875" style="3" customWidth="1"/>
    <col min="3" max="12" width="10.875" style="3"/>
    <col min="13" max="13" width="3" style="3" customWidth="1"/>
    <col min="14" max="14" width="10.875" style="3"/>
    <col min="15" max="15" width="10.875" style="3" customWidth="1"/>
    <col min="16" max="17" width="10.875" style="3"/>
    <col min="18" max="18" width="10.875" style="3" customWidth="1"/>
    <col min="19" max="21" width="10.875" style="3"/>
    <col min="22" max="23" width="10.875" style="3" customWidth="1"/>
    <col min="24" max="24" width="3" style="3" customWidth="1"/>
    <col min="25" max="16384" width="10.875" style="3"/>
  </cols>
  <sheetData>
    <row r="1" spans="13:24" ht="26.25">
      <c r="N1" s="9" t="s">
        <v>1</v>
      </c>
    </row>
    <row r="3" spans="13:24">
      <c r="N3" s="4"/>
      <c r="O3" s="4"/>
    </row>
    <row r="4" spans="13:24" ht="26.25">
      <c r="M4" s="9" t="s">
        <v>4</v>
      </c>
      <c r="N4" s="8" t="s">
        <v>21</v>
      </c>
    </row>
    <row r="5" spans="13:24" ht="20.100000000000001" customHeight="1"/>
    <row r="6" spans="13:24" ht="10.5" customHeight="1" thickBot="1"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3:24" ht="20.100000000000001" customHeight="1" thickTop="1" thickBot="1">
      <c r="M7" s="5"/>
      <c r="N7" s="52">
        <v>1990</v>
      </c>
      <c r="O7" s="1">
        <v>31</v>
      </c>
      <c r="P7" s="26">
        <v>32</v>
      </c>
      <c r="Q7" s="33">
        <v>33</v>
      </c>
      <c r="R7" s="34">
        <v>34</v>
      </c>
      <c r="S7" s="34">
        <v>35</v>
      </c>
      <c r="T7" s="34">
        <v>36</v>
      </c>
      <c r="U7" s="34">
        <v>37</v>
      </c>
      <c r="V7" s="34">
        <v>38</v>
      </c>
      <c r="W7" s="45">
        <v>39</v>
      </c>
      <c r="X7" s="5"/>
    </row>
    <row r="8" spans="13:24" ht="20.100000000000001" customHeight="1" thickTop="1">
      <c r="M8" s="5"/>
      <c r="N8" s="26">
        <v>56</v>
      </c>
      <c r="O8" s="7">
        <v>-8</v>
      </c>
      <c r="P8" s="7">
        <v>-7</v>
      </c>
      <c r="Q8" s="69">
        <v>-6</v>
      </c>
      <c r="R8" s="69">
        <v>-5</v>
      </c>
      <c r="S8" s="69">
        <v>-4</v>
      </c>
      <c r="T8" s="69">
        <v>-3</v>
      </c>
      <c r="U8" s="69">
        <v>-2</v>
      </c>
      <c r="V8" s="69">
        <v>-1</v>
      </c>
      <c r="W8" s="70">
        <v>0</v>
      </c>
      <c r="X8" s="5"/>
    </row>
    <row r="9" spans="13:24" ht="20.100000000000001" customHeight="1">
      <c r="M9" s="5"/>
      <c r="N9" s="26">
        <v>57</v>
      </c>
      <c r="O9" s="7">
        <v>-7</v>
      </c>
      <c r="P9" s="7">
        <v>-7</v>
      </c>
      <c r="Q9" s="7">
        <v>-6</v>
      </c>
      <c r="R9" s="7">
        <v>-5</v>
      </c>
      <c r="S9" s="7">
        <v>-4</v>
      </c>
      <c r="T9" s="7">
        <v>-3</v>
      </c>
      <c r="U9" s="7">
        <v>-2</v>
      </c>
      <c r="V9" s="7">
        <v>-1</v>
      </c>
      <c r="W9" s="53">
        <v>0</v>
      </c>
      <c r="X9" s="5"/>
    </row>
    <row r="10" spans="13:24" ht="20.100000000000001" customHeight="1">
      <c r="M10" s="5"/>
      <c r="N10" s="26">
        <v>58</v>
      </c>
      <c r="O10" s="7">
        <v>-6</v>
      </c>
      <c r="P10" s="7">
        <v>-6</v>
      </c>
      <c r="Q10" s="7">
        <v>-6</v>
      </c>
      <c r="R10" s="7">
        <v>-5</v>
      </c>
      <c r="S10" s="7">
        <v>-4</v>
      </c>
      <c r="T10" s="7">
        <v>-3</v>
      </c>
      <c r="U10" s="7">
        <v>-2</v>
      </c>
      <c r="V10" s="7">
        <v>-1</v>
      </c>
      <c r="W10" s="53">
        <v>0</v>
      </c>
      <c r="X10" s="5"/>
    </row>
    <row r="11" spans="13:24" ht="20.100000000000001" customHeight="1" thickBot="1">
      <c r="M11" s="5"/>
      <c r="N11" s="41">
        <v>59</v>
      </c>
      <c r="O11" s="7">
        <v>-5</v>
      </c>
      <c r="P11" s="7">
        <v>-5</v>
      </c>
      <c r="Q11" s="7">
        <v>-5</v>
      </c>
      <c r="R11" s="7">
        <v>-5</v>
      </c>
      <c r="S11" s="7">
        <v>-4</v>
      </c>
      <c r="T11" s="7">
        <v>-3</v>
      </c>
      <c r="U11" s="7">
        <v>-2</v>
      </c>
      <c r="V11" s="7">
        <v>-1</v>
      </c>
      <c r="W11" s="53">
        <v>0</v>
      </c>
      <c r="X11" s="5"/>
    </row>
    <row r="12" spans="13:24" ht="20.100000000000001" customHeight="1" thickTop="1">
      <c r="M12" s="5"/>
      <c r="N12" s="35">
        <v>60</v>
      </c>
      <c r="O12" s="67">
        <v>-4</v>
      </c>
      <c r="P12" s="7">
        <v>-4</v>
      </c>
      <c r="Q12" s="42">
        <v>-4</v>
      </c>
      <c r="R12" s="43">
        <v>-4</v>
      </c>
      <c r="S12" s="43">
        <v>-4</v>
      </c>
      <c r="T12" s="43">
        <v>-3</v>
      </c>
      <c r="U12" s="43">
        <v>-2</v>
      </c>
      <c r="V12" s="43">
        <v>-1</v>
      </c>
      <c r="W12" s="57">
        <v>0</v>
      </c>
      <c r="X12" s="5"/>
    </row>
    <row r="13" spans="13:24" ht="20.100000000000001" customHeight="1">
      <c r="M13" s="5"/>
      <c r="N13" s="36">
        <v>61</v>
      </c>
      <c r="O13" s="67">
        <v>-3</v>
      </c>
      <c r="P13" s="7">
        <v>-3</v>
      </c>
      <c r="Q13" s="38">
        <v>-3</v>
      </c>
      <c r="R13" s="7">
        <v>-3</v>
      </c>
      <c r="S13" s="7">
        <v>-3</v>
      </c>
      <c r="T13" s="7">
        <v>-3</v>
      </c>
      <c r="U13" s="7">
        <v>-2</v>
      </c>
      <c r="V13" s="7">
        <v>-1</v>
      </c>
      <c r="W13" s="56">
        <v>0</v>
      </c>
      <c r="X13" s="5"/>
    </row>
    <row r="14" spans="13:24" ht="20.100000000000001" customHeight="1">
      <c r="M14" s="5"/>
      <c r="N14" s="36">
        <v>62</v>
      </c>
      <c r="O14" s="67">
        <v>-2</v>
      </c>
      <c r="P14" s="7">
        <v>-2</v>
      </c>
      <c r="Q14" s="38">
        <v>-2</v>
      </c>
      <c r="R14" s="7">
        <v>-2</v>
      </c>
      <c r="S14" s="7">
        <v>-2</v>
      </c>
      <c r="T14" s="7">
        <v>-2</v>
      </c>
      <c r="U14" s="7">
        <v>-2</v>
      </c>
      <c r="V14" s="7">
        <v>-1</v>
      </c>
      <c r="W14" s="56">
        <v>0</v>
      </c>
      <c r="X14" s="5"/>
    </row>
    <row r="15" spans="13:24" ht="20.100000000000001" customHeight="1">
      <c r="M15" s="5"/>
      <c r="N15" s="36">
        <v>63</v>
      </c>
      <c r="O15" s="67">
        <v>-1</v>
      </c>
      <c r="P15" s="7">
        <v>-1</v>
      </c>
      <c r="Q15" s="38">
        <v>-1</v>
      </c>
      <c r="R15" s="7">
        <v>-1</v>
      </c>
      <c r="S15" s="7">
        <v>-1</v>
      </c>
      <c r="T15" s="7">
        <v>-1</v>
      </c>
      <c r="U15" s="7">
        <v>-1</v>
      </c>
      <c r="V15" s="7">
        <v>-1</v>
      </c>
      <c r="W15" s="56">
        <v>0</v>
      </c>
      <c r="X15" s="5"/>
    </row>
    <row r="16" spans="13:24" ht="20.100000000000001" customHeight="1">
      <c r="M16" s="5"/>
      <c r="N16" s="44">
        <v>64</v>
      </c>
      <c r="O16" s="68">
        <v>0</v>
      </c>
      <c r="P16" s="53">
        <v>0</v>
      </c>
      <c r="Q16" s="54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6">
        <v>0</v>
      </c>
      <c r="X16" s="5"/>
    </row>
    <row r="17" spans="2:24" ht="20.100000000000001" customHeight="1">
      <c r="M17" s="5"/>
      <c r="N17" s="36">
        <v>65</v>
      </c>
      <c r="O17" s="67">
        <v>1</v>
      </c>
      <c r="P17" s="7">
        <v>1</v>
      </c>
      <c r="Q17" s="38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56">
        <v>0</v>
      </c>
      <c r="X17" s="5"/>
    </row>
    <row r="18" spans="2:24" ht="20.100000000000001" customHeight="1">
      <c r="M18" s="5"/>
      <c r="N18" s="36">
        <v>66</v>
      </c>
      <c r="O18" s="67">
        <v>2</v>
      </c>
      <c r="P18" s="7">
        <v>2</v>
      </c>
      <c r="Q18" s="38">
        <v>2</v>
      </c>
      <c r="R18" s="7">
        <v>2</v>
      </c>
      <c r="S18" s="7">
        <v>2</v>
      </c>
      <c r="T18" s="7">
        <v>2</v>
      </c>
      <c r="U18" s="7">
        <v>2</v>
      </c>
      <c r="V18" s="7">
        <v>2</v>
      </c>
      <c r="W18" s="56">
        <v>0</v>
      </c>
      <c r="X18" s="5"/>
    </row>
    <row r="19" spans="2:24" ht="20.100000000000001" customHeight="1">
      <c r="M19" s="5"/>
      <c r="N19" s="36">
        <v>67</v>
      </c>
      <c r="O19" s="67">
        <v>3</v>
      </c>
      <c r="P19" s="7">
        <v>3</v>
      </c>
      <c r="Q19" s="38">
        <v>3</v>
      </c>
      <c r="R19" s="7">
        <v>3</v>
      </c>
      <c r="S19" s="7">
        <v>3</v>
      </c>
      <c r="T19" s="7">
        <v>3</v>
      </c>
      <c r="U19" s="7">
        <v>3</v>
      </c>
      <c r="V19" s="7">
        <v>3</v>
      </c>
      <c r="W19" s="56">
        <v>0</v>
      </c>
      <c r="X19" s="5"/>
    </row>
    <row r="20" spans="2:24" ht="20.100000000000001" customHeight="1" thickBot="1">
      <c r="M20" s="5"/>
      <c r="N20" s="37">
        <v>68</v>
      </c>
      <c r="O20" s="67">
        <v>4</v>
      </c>
      <c r="P20" s="7">
        <v>4</v>
      </c>
      <c r="Q20" s="39">
        <v>4</v>
      </c>
      <c r="R20" s="40">
        <v>4</v>
      </c>
      <c r="S20" s="40">
        <v>4</v>
      </c>
      <c r="T20" s="40">
        <v>4</v>
      </c>
      <c r="U20" s="40">
        <v>4</v>
      </c>
      <c r="V20" s="40">
        <v>4</v>
      </c>
      <c r="W20" s="58">
        <v>0</v>
      </c>
      <c r="X20" s="5"/>
    </row>
    <row r="21" spans="2:24" ht="16.5" thickTop="1"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3" spans="2:24" ht="27" thickBot="1">
      <c r="B23" s="8" t="s">
        <v>0</v>
      </c>
      <c r="M23" s="9" t="s">
        <v>5</v>
      </c>
      <c r="N23" s="8" t="s">
        <v>2</v>
      </c>
    </row>
    <row r="24" spans="2:24" ht="16.5" thickTop="1">
      <c r="L24" s="47">
        <v>1990</v>
      </c>
      <c r="M24" s="5"/>
      <c r="N24" s="5"/>
      <c r="O24" s="46" t="s">
        <v>25</v>
      </c>
      <c r="P24" s="46"/>
      <c r="Q24" s="46"/>
      <c r="R24" s="46"/>
      <c r="S24" s="46"/>
      <c r="T24" s="46"/>
      <c r="U24" s="46"/>
      <c r="V24" s="5"/>
      <c r="W24" s="5"/>
      <c r="X24" s="5"/>
    </row>
    <row r="25" spans="2:24" ht="16.5" thickBot="1">
      <c r="L25" s="48"/>
      <c r="M25" s="5"/>
      <c r="N25" s="5"/>
      <c r="O25" s="14">
        <f>12*O27</f>
        <v>372</v>
      </c>
      <c r="P25" s="14">
        <f t="shared" ref="P25:W25" si="0">12*P27</f>
        <v>384</v>
      </c>
      <c r="Q25" s="14">
        <f t="shared" si="0"/>
        <v>396</v>
      </c>
      <c r="R25" s="14">
        <f t="shared" si="0"/>
        <v>408</v>
      </c>
      <c r="S25" s="14">
        <f t="shared" si="0"/>
        <v>420</v>
      </c>
      <c r="T25" s="14">
        <f t="shared" si="0"/>
        <v>432</v>
      </c>
      <c r="U25" s="14">
        <f t="shared" si="0"/>
        <v>444</v>
      </c>
      <c r="V25" s="14">
        <f t="shared" si="0"/>
        <v>456</v>
      </c>
      <c r="W25" s="14">
        <f t="shared" si="0"/>
        <v>468</v>
      </c>
      <c r="X25" s="5"/>
    </row>
    <row r="26" spans="2:24" ht="17.25" thickTop="1" thickBot="1"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20.100000000000001" customHeight="1" thickTop="1" thickBot="1">
      <c r="L27" s="16" t="s">
        <v>25</v>
      </c>
      <c r="M27" s="5"/>
      <c r="N27" s="5"/>
      <c r="O27" s="1">
        <v>31</v>
      </c>
      <c r="P27" s="26">
        <v>32</v>
      </c>
      <c r="Q27" s="33">
        <v>33</v>
      </c>
      <c r="R27" s="34">
        <v>34</v>
      </c>
      <c r="S27" s="34">
        <v>35</v>
      </c>
      <c r="T27" s="34">
        <v>36</v>
      </c>
      <c r="U27" s="34">
        <v>37</v>
      </c>
      <c r="V27" s="34">
        <v>38</v>
      </c>
      <c r="W27" s="45">
        <v>39</v>
      </c>
      <c r="X27" s="5"/>
    </row>
    <row r="28" spans="2:24" ht="20.100000000000001" customHeight="1" thickTop="1">
      <c r="L28" s="14">
        <f t="shared" ref="L28:L39" si="1">12*N28</f>
        <v>672</v>
      </c>
      <c r="M28" s="5"/>
      <c r="N28" s="1">
        <v>56</v>
      </c>
      <c r="O28" s="2">
        <f t="shared" ref="O28:P40" si="2">-100%+(O$7+O8)/O$7</f>
        <v>-0.25806451612903225</v>
      </c>
      <c r="P28" s="2">
        <f t="shared" si="2"/>
        <v>-0.21875</v>
      </c>
      <c r="Q28" s="2">
        <f t="shared" ref="Q28:W28" si="3">-100%+(Q$7+Q8)/Q$7</f>
        <v>-0.18181818181818177</v>
      </c>
      <c r="R28" s="2">
        <f t="shared" si="3"/>
        <v>-0.1470588235294118</v>
      </c>
      <c r="S28" s="2">
        <f t="shared" si="3"/>
        <v>-0.11428571428571432</v>
      </c>
      <c r="T28" s="2">
        <f t="shared" si="3"/>
        <v>-8.333333333333337E-2</v>
      </c>
      <c r="U28" s="2">
        <f t="shared" si="3"/>
        <v>-5.4054054054054057E-2</v>
      </c>
      <c r="V28" s="2">
        <f t="shared" si="3"/>
        <v>-2.6315789473684181E-2</v>
      </c>
      <c r="W28" s="59">
        <f t="shared" si="3"/>
        <v>0</v>
      </c>
      <c r="X28" s="5"/>
    </row>
    <row r="29" spans="2:24" ht="20.100000000000001" customHeight="1">
      <c r="L29" s="14">
        <f t="shared" si="1"/>
        <v>684</v>
      </c>
      <c r="M29" s="5"/>
      <c r="N29" s="1">
        <v>57</v>
      </c>
      <c r="O29" s="2">
        <f t="shared" si="2"/>
        <v>-0.22580645161290325</v>
      </c>
      <c r="P29" s="2">
        <f t="shared" si="2"/>
        <v>-0.21875</v>
      </c>
      <c r="Q29" s="2">
        <f t="shared" ref="Q29:W29" si="4">-100%+(Q$7+Q9)/Q$7</f>
        <v>-0.18181818181818177</v>
      </c>
      <c r="R29" s="2">
        <f t="shared" si="4"/>
        <v>-0.1470588235294118</v>
      </c>
      <c r="S29" s="2">
        <f t="shared" si="4"/>
        <v>-0.11428571428571432</v>
      </c>
      <c r="T29" s="2">
        <f t="shared" si="4"/>
        <v>-8.333333333333337E-2</v>
      </c>
      <c r="U29" s="2">
        <f t="shared" si="4"/>
        <v>-5.4054054054054057E-2</v>
      </c>
      <c r="V29" s="2">
        <f t="shared" si="4"/>
        <v>-2.6315789473684181E-2</v>
      </c>
      <c r="W29" s="59">
        <f t="shared" si="4"/>
        <v>0</v>
      </c>
      <c r="X29" s="5"/>
    </row>
    <row r="30" spans="2:24" ht="20.100000000000001" customHeight="1">
      <c r="L30" s="14">
        <f t="shared" si="1"/>
        <v>696</v>
      </c>
      <c r="M30" s="5"/>
      <c r="N30" s="1">
        <v>58</v>
      </c>
      <c r="O30" s="2">
        <f t="shared" si="2"/>
        <v>-0.19354838709677424</v>
      </c>
      <c r="P30" s="2">
        <f t="shared" si="2"/>
        <v>-0.1875</v>
      </c>
      <c r="Q30" s="2">
        <f t="shared" ref="Q30:W30" si="5">-100%+(Q$7+Q10)/Q$7</f>
        <v>-0.18181818181818177</v>
      </c>
      <c r="R30" s="2">
        <f t="shared" si="5"/>
        <v>-0.1470588235294118</v>
      </c>
      <c r="S30" s="2">
        <f t="shared" si="5"/>
        <v>-0.11428571428571432</v>
      </c>
      <c r="T30" s="2">
        <f t="shared" si="5"/>
        <v>-8.333333333333337E-2</v>
      </c>
      <c r="U30" s="2">
        <f t="shared" si="5"/>
        <v>-5.4054054054054057E-2</v>
      </c>
      <c r="V30" s="2">
        <f t="shared" si="5"/>
        <v>-2.6315789473684181E-2</v>
      </c>
      <c r="W30" s="59">
        <f t="shared" si="5"/>
        <v>0</v>
      </c>
      <c r="X30" s="5"/>
    </row>
    <row r="31" spans="2:24" ht="20.100000000000001" customHeight="1" thickBot="1">
      <c r="L31" s="14">
        <f t="shared" si="1"/>
        <v>708</v>
      </c>
      <c r="M31" s="5"/>
      <c r="N31" s="32">
        <v>59</v>
      </c>
      <c r="O31" s="2">
        <f t="shared" si="2"/>
        <v>-0.16129032258064513</v>
      </c>
      <c r="P31" s="2">
        <f t="shared" si="2"/>
        <v>-0.15625</v>
      </c>
      <c r="Q31" s="2">
        <f t="shared" ref="Q31:W31" si="6">-100%+(Q$7+Q11)/Q$7</f>
        <v>-0.15151515151515149</v>
      </c>
      <c r="R31" s="2">
        <f t="shared" si="6"/>
        <v>-0.1470588235294118</v>
      </c>
      <c r="S31" s="2">
        <f t="shared" si="6"/>
        <v>-0.11428571428571432</v>
      </c>
      <c r="T31" s="2">
        <f t="shared" si="6"/>
        <v>-8.333333333333337E-2</v>
      </c>
      <c r="U31" s="2">
        <f t="shared" si="6"/>
        <v>-5.4054054054054057E-2</v>
      </c>
      <c r="V31" s="2">
        <f t="shared" si="6"/>
        <v>-2.6315789473684181E-2</v>
      </c>
      <c r="W31" s="59">
        <f t="shared" si="6"/>
        <v>0</v>
      </c>
      <c r="X31" s="5"/>
    </row>
    <row r="32" spans="2:24" ht="20.100000000000001" customHeight="1" thickTop="1">
      <c r="L32" s="14">
        <f t="shared" si="1"/>
        <v>720</v>
      </c>
      <c r="M32" s="5"/>
      <c r="N32" s="35">
        <v>60</v>
      </c>
      <c r="O32" s="2">
        <f t="shared" si="2"/>
        <v>-0.12903225806451613</v>
      </c>
      <c r="P32" s="2">
        <f t="shared" si="2"/>
        <v>-0.125</v>
      </c>
      <c r="Q32" s="27">
        <f>-100%+(Q$7+Q12)/Q$7</f>
        <v>-0.12121212121212122</v>
      </c>
      <c r="R32" s="28">
        <f t="shared" ref="R32:W32" si="7">-100%+(R$7+R12)/R$7</f>
        <v>-0.11764705882352944</v>
      </c>
      <c r="S32" s="28">
        <f t="shared" si="7"/>
        <v>-0.11428571428571432</v>
      </c>
      <c r="T32" s="28">
        <f t="shared" si="7"/>
        <v>-8.333333333333337E-2</v>
      </c>
      <c r="U32" s="28">
        <f t="shared" si="7"/>
        <v>-5.4054054054054057E-2</v>
      </c>
      <c r="V32" s="28">
        <f t="shared" si="7"/>
        <v>-2.6315789473684181E-2</v>
      </c>
      <c r="W32" s="63">
        <f t="shared" si="7"/>
        <v>0</v>
      </c>
      <c r="X32" s="5"/>
    </row>
    <row r="33" spans="12:24" ht="20.100000000000001" customHeight="1">
      <c r="L33" s="14">
        <f t="shared" si="1"/>
        <v>732</v>
      </c>
      <c r="M33" s="5"/>
      <c r="N33" s="36">
        <v>61</v>
      </c>
      <c r="O33" s="2">
        <f t="shared" si="2"/>
        <v>-9.6774193548387122E-2</v>
      </c>
      <c r="P33" s="2">
        <f t="shared" si="2"/>
        <v>-9.375E-2</v>
      </c>
      <c r="Q33" s="29">
        <f t="shared" ref="Q33:W33" si="8">-100%+(Q$7+Q13)/Q$7</f>
        <v>-9.0909090909090939E-2</v>
      </c>
      <c r="R33" s="2">
        <f t="shared" si="8"/>
        <v>-8.8235294117647078E-2</v>
      </c>
      <c r="S33" s="2">
        <f t="shared" si="8"/>
        <v>-8.5714285714285743E-2</v>
      </c>
      <c r="T33" s="2">
        <f t="shared" si="8"/>
        <v>-8.333333333333337E-2</v>
      </c>
      <c r="U33" s="2">
        <f t="shared" si="8"/>
        <v>-5.4054054054054057E-2</v>
      </c>
      <c r="V33" s="2">
        <f t="shared" si="8"/>
        <v>-2.6315789473684181E-2</v>
      </c>
      <c r="W33" s="62">
        <f t="shared" si="8"/>
        <v>0</v>
      </c>
      <c r="X33" s="5"/>
    </row>
    <row r="34" spans="12:24" ht="20.100000000000001" customHeight="1">
      <c r="L34" s="14">
        <f t="shared" si="1"/>
        <v>744</v>
      </c>
      <c r="M34" s="5"/>
      <c r="N34" s="36">
        <v>62</v>
      </c>
      <c r="O34" s="2">
        <f t="shared" si="2"/>
        <v>-6.4516129032258118E-2</v>
      </c>
      <c r="P34" s="2">
        <f t="shared" si="2"/>
        <v>-6.25E-2</v>
      </c>
      <c r="Q34" s="29">
        <f t="shared" ref="Q34:W34" si="9">-100%+(Q$7+Q14)/Q$7</f>
        <v>-6.0606060606060552E-2</v>
      </c>
      <c r="R34" s="2">
        <f t="shared" si="9"/>
        <v>-5.8823529411764719E-2</v>
      </c>
      <c r="S34" s="2">
        <f t="shared" si="9"/>
        <v>-5.7142857142857162E-2</v>
      </c>
      <c r="T34" s="2">
        <f t="shared" si="9"/>
        <v>-5.555555555555558E-2</v>
      </c>
      <c r="U34" s="2">
        <f t="shared" si="9"/>
        <v>-5.4054054054054057E-2</v>
      </c>
      <c r="V34" s="2">
        <f t="shared" si="9"/>
        <v>-2.6315789473684181E-2</v>
      </c>
      <c r="W34" s="62">
        <f t="shared" si="9"/>
        <v>0</v>
      </c>
      <c r="X34" s="5"/>
    </row>
    <row r="35" spans="12:24" ht="20.100000000000001" customHeight="1">
      <c r="L35" s="14">
        <f t="shared" si="1"/>
        <v>756</v>
      </c>
      <c r="M35" s="5"/>
      <c r="N35" s="36">
        <v>63</v>
      </c>
      <c r="O35" s="2">
        <f t="shared" si="2"/>
        <v>-3.2258064516129004E-2</v>
      </c>
      <c r="P35" s="2">
        <f t="shared" si="2"/>
        <v>-3.125E-2</v>
      </c>
      <c r="Q35" s="29">
        <f t="shared" ref="Q35:W35" si="10">-100%+(Q$7+Q15)/Q$7</f>
        <v>-3.0303030303030276E-2</v>
      </c>
      <c r="R35" s="2">
        <f t="shared" si="10"/>
        <v>-2.9411764705882359E-2</v>
      </c>
      <c r="S35" s="2">
        <f t="shared" si="10"/>
        <v>-2.8571428571428581E-2</v>
      </c>
      <c r="T35" s="2">
        <f t="shared" si="10"/>
        <v>-2.777777777777779E-2</v>
      </c>
      <c r="U35" s="2">
        <f t="shared" si="10"/>
        <v>-2.7027027027026973E-2</v>
      </c>
      <c r="V35" s="2">
        <f t="shared" si="10"/>
        <v>-2.6315789473684181E-2</v>
      </c>
      <c r="W35" s="62">
        <f t="shared" si="10"/>
        <v>0</v>
      </c>
      <c r="X35" s="5"/>
    </row>
    <row r="36" spans="12:24" ht="20.100000000000001" customHeight="1">
      <c r="L36" s="14">
        <f t="shared" si="1"/>
        <v>768</v>
      </c>
      <c r="M36" s="5"/>
      <c r="N36" s="44">
        <v>64</v>
      </c>
      <c r="O36" s="59">
        <f t="shared" si="2"/>
        <v>0</v>
      </c>
      <c r="P36" s="59">
        <f t="shared" si="2"/>
        <v>0</v>
      </c>
      <c r="Q36" s="60">
        <f t="shared" ref="Q36:W36" si="11">-100%+(Q$7+Q16)/Q$7</f>
        <v>0</v>
      </c>
      <c r="R36" s="61">
        <f t="shared" si="11"/>
        <v>0</v>
      </c>
      <c r="S36" s="61">
        <f t="shared" si="11"/>
        <v>0</v>
      </c>
      <c r="T36" s="61">
        <f t="shared" si="11"/>
        <v>0</v>
      </c>
      <c r="U36" s="61">
        <f t="shared" si="11"/>
        <v>0</v>
      </c>
      <c r="V36" s="61">
        <f t="shared" si="11"/>
        <v>0</v>
      </c>
      <c r="W36" s="62">
        <f t="shared" si="11"/>
        <v>0</v>
      </c>
      <c r="X36" s="5"/>
    </row>
    <row r="37" spans="12:24" ht="20.100000000000001" customHeight="1">
      <c r="L37" s="14">
        <f t="shared" si="1"/>
        <v>780</v>
      </c>
      <c r="M37" s="5"/>
      <c r="N37" s="36">
        <v>65</v>
      </c>
      <c r="O37" s="2">
        <f t="shared" si="2"/>
        <v>3.2258064516129004E-2</v>
      </c>
      <c r="P37" s="2">
        <f t="shared" si="2"/>
        <v>3.125E-2</v>
      </c>
      <c r="Q37" s="29">
        <f t="shared" ref="Q37:W37" si="12">-100%+(Q$7+Q17)/Q$7</f>
        <v>3.0303030303030276E-2</v>
      </c>
      <c r="R37" s="2">
        <f t="shared" si="12"/>
        <v>2.9411764705882248E-2</v>
      </c>
      <c r="S37" s="2">
        <f t="shared" si="12"/>
        <v>2.857142857142847E-2</v>
      </c>
      <c r="T37" s="2">
        <f t="shared" si="12"/>
        <v>2.7777777777777679E-2</v>
      </c>
      <c r="U37" s="2">
        <f t="shared" si="12"/>
        <v>2.7027027027026973E-2</v>
      </c>
      <c r="V37" s="2">
        <f t="shared" si="12"/>
        <v>2.6315789473684292E-2</v>
      </c>
      <c r="W37" s="62">
        <f t="shared" si="12"/>
        <v>0</v>
      </c>
      <c r="X37" s="5"/>
    </row>
    <row r="38" spans="12:24" ht="20.100000000000001" customHeight="1">
      <c r="L38" s="14">
        <f t="shared" si="1"/>
        <v>792</v>
      </c>
      <c r="M38" s="5"/>
      <c r="N38" s="36">
        <v>66</v>
      </c>
      <c r="O38" s="2">
        <f t="shared" si="2"/>
        <v>6.4516129032258007E-2</v>
      </c>
      <c r="P38" s="2">
        <f t="shared" si="2"/>
        <v>6.25E-2</v>
      </c>
      <c r="Q38" s="29">
        <f t="shared" ref="Q38:W38" si="13">-100%+(Q$7+Q18)/Q$7</f>
        <v>6.0606060606060552E-2</v>
      </c>
      <c r="R38" s="2">
        <f t="shared" si="13"/>
        <v>5.8823529411764719E-2</v>
      </c>
      <c r="S38" s="2">
        <f t="shared" si="13"/>
        <v>5.7142857142857162E-2</v>
      </c>
      <c r="T38" s="2">
        <f t="shared" si="13"/>
        <v>5.555555555555558E-2</v>
      </c>
      <c r="U38" s="2">
        <f t="shared" si="13"/>
        <v>5.4054054054053946E-2</v>
      </c>
      <c r="V38" s="2">
        <f t="shared" si="13"/>
        <v>5.2631578947368363E-2</v>
      </c>
      <c r="W38" s="62">
        <f t="shared" si="13"/>
        <v>0</v>
      </c>
      <c r="X38" s="5"/>
    </row>
    <row r="39" spans="12:24" ht="20.100000000000001" customHeight="1">
      <c r="L39" s="14">
        <f t="shared" si="1"/>
        <v>804</v>
      </c>
      <c r="M39" s="5"/>
      <c r="N39" s="36">
        <v>67</v>
      </c>
      <c r="O39" s="2">
        <f t="shared" si="2"/>
        <v>9.6774193548387011E-2</v>
      </c>
      <c r="P39" s="2">
        <f t="shared" si="2"/>
        <v>9.375E-2</v>
      </c>
      <c r="Q39" s="29">
        <f t="shared" ref="Q39:W39" si="14">-100%+(Q$7+Q19)/Q$7</f>
        <v>9.0909090909090828E-2</v>
      </c>
      <c r="R39" s="2">
        <f t="shared" si="14"/>
        <v>8.8235294117646967E-2</v>
      </c>
      <c r="S39" s="2">
        <f t="shared" si="14"/>
        <v>8.5714285714285632E-2</v>
      </c>
      <c r="T39" s="2">
        <f t="shared" si="14"/>
        <v>8.3333333333333259E-2</v>
      </c>
      <c r="U39" s="2">
        <f t="shared" si="14"/>
        <v>8.1081081081081141E-2</v>
      </c>
      <c r="V39" s="2">
        <f t="shared" si="14"/>
        <v>7.8947368421052655E-2</v>
      </c>
      <c r="W39" s="62">
        <f t="shared" si="14"/>
        <v>0</v>
      </c>
      <c r="X39" s="5"/>
    </row>
    <row r="40" spans="12:24" ht="20.100000000000001" customHeight="1" thickBot="1">
      <c r="L40" s="14">
        <f t="shared" ref="L40" si="15">12*N40</f>
        <v>816</v>
      </c>
      <c r="M40" s="5"/>
      <c r="N40" s="37">
        <v>68</v>
      </c>
      <c r="O40" s="2">
        <f t="shared" si="2"/>
        <v>0.12903225806451624</v>
      </c>
      <c r="P40" s="2">
        <f t="shared" si="2"/>
        <v>0.125</v>
      </c>
      <c r="Q40" s="30">
        <f t="shared" ref="Q40:W40" si="16">-100%+(Q$7+Q20)/Q$7</f>
        <v>0.1212121212121211</v>
      </c>
      <c r="R40" s="31">
        <f t="shared" si="16"/>
        <v>0.11764705882352944</v>
      </c>
      <c r="S40" s="31">
        <f t="shared" si="16"/>
        <v>0.11428571428571432</v>
      </c>
      <c r="T40" s="31">
        <f t="shared" si="16"/>
        <v>0.11111111111111116</v>
      </c>
      <c r="U40" s="31">
        <f t="shared" si="16"/>
        <v>0.10810810810810811</v>
      </c>
      <c r="V40" s="31">
        <f t="shared" si="16"/>
        <v>0.10526315789473695</v>
      </c>
      <c r="W40" s="64">
        <f t="shared" si="16"/>
        <v>0</v>
      </c>
      <c r="X40" s="5"/>
    </row>
    <row r="41" spans="12:24" ht="16.5" thickTop="1"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3" spans="12:24" ht="21">
      <c r="N43" s="8"/>
    </row>
    <row r="44" spans="12:24" ht="18.75">
      <c r="R44" s="10"/>
      <c r="S44" s="11"/>
    </row>
    <row r="45" spans="12:24" ht="18.75">
      <c r="R45" s="10"/>
      <c r="S45" s="11"/>
    </row>
    <row r="46" spans="12:24" ht="18.75">
      <c r="R46" s="10"/>
      <c r="S46" s="12"/>
    </row>
    <row r="47" spans="12:24" ht="18.75">
      <c r="R47" s="10"/>
      <c r="S47" s="12"/>
    </row>
    <row r="49" spans="18:24" ht="18.75">
      <c r="R49" s="10"/>
      <c r="S49" s="11"/>
    </row>
    <row r="50" spans="18:24" ht="18.75">
      <c r="R50" s="10"/>
      <c r="S50" s="11"/>
    </row>
    <row r="51" spans="18:24" ht="18.75">
      <c r="R51" s="10"/>
      <c r="S51" s="11"/>
    </row>
    <row r="52" spans="18:24" ht="18.75">
      <c r="R52" s="10"/>
      <c r="S52" s="11"/>
      <c r="X52" s="13"/>
    </row>
    <row r="64" spans="18:24" ht="18.95" customHeight="1"/>
  </sheetData>
  <mergeCells count="2">
    <mergeCell ref="L24:L25"/>
    <mergeCell ref="O24:U2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6600"/>
  </sheetPr>
  <dimension ref="C5:AR30"/>
  <sheetViews>
    <sheetView topLeftCell="P14" workbookViewId="0">
      <selection activeCell="AH39" sqref="AH39"/>
    </sheetView>
  </sheetViews>
  <sheetFormatPr defaultColWidth="10.875" defaultRowHeight="15.75"/>
  <cols>
    <col min="1" max="5" width="10.875" style="5"/>
    <col min="6" max="7" width="10.875" style="18" customWidth="1"/>
    <col min="8" max="44" width="10.875" style="18"/>
    <col min="45" max="16384" width="10.875" style="5"/>
  </cols>
  <sheetData>
    <row r="5" spans="3:37">
      <c r="C5" s="22">
        <v>1990</v>
      </c>
      <c r="D5" s="20">
        <f t="shared" ref="D5:D28" si="0">D6-1</f>
        <v>395</v>
      </c>
      <c r="E5" s="20">
        <f t="shared" ref="E5:E28" si="1">E6-1</f>
        <v>467</v>
      </c>
      <c r="F5" s="21">
        <f>D5/12</f>
        <v>32.916666666666664</v>
      </c>
      <c r="G5" s="21">
        <f>E5/12</f>
        <v>38.916666666666664</v>
      </c>
      <c r="H5" s="17"/>
      <c r="I5" s="17"/>
      <c r="J5" s="17"/>
      <c r="K5" s="17"/>
      <c r="L5" s="22">
        <v>1990</v>
      </c>
      <c r="M5" s="22">
        <f t="shared" ref="M5:AK5" si="2">1+L5</f>
        <v>1991</v>
      </c>
      <c r="N5" s="22">
        <f t="shared" si="2"/>
        <v>1992</v>
      </c>
      <c r="O5" s="22">
        <f t="shared" si="2"/>
        <v>1993</v>
      </c>
      <c r="P5" s="22">
        <f t="shared" si="2"/>
        <v>1994</v>
      </c>
      <c r="Q5" s="22">
        <f t="shared" si="2"/>
        <v>1995</v>
      </c>
      <c r="R5" s="22">
        <f t="shared" si="2"/>
        <v>1996</v>
      </c>
      <c r="S5" s="22">
        <f t="shared" si="2"/>
        <v>1997</v>
      </c>
      <c r="T5" s="22">
        <f t="shared" si="2"/>
        <v>1998</v>
      </c>
      <c r="U5" s="22">
        <f t="shared" si="2"/>
        <v>1999</v>
      </c>
      <c r="V5" s="22">
        <f t="shared" si="2"/>
        <v>2000</v>
      </c>
      <c r="W5" s="22">
        <f t="shared" si="2"/>
        <v>2001</v>
      </c>
      <c r="X5" s="22">
        <f t="shared" si="2"/>
        <v>2002</v>
      </c>
      <c r="Y5" s="22">
        <f t="shared" si="2"/>
        <v>2003</v>
      </c>
      <c r="Z5" s="22">
        <f t="shared" si="2"/>
        <v>2004</v>
      </c>
      <c r="AA5" s="22">
        <f t="shared" si="2"/>
        <v>2005</v>
      </c>
      <c r="AB5" s="22">
        <f t="shared" si="2"/>
        <v>2006</v>
      </c>
      <c r="AC5" s="22">
        <f t="shared" si="2"/>
        <v>2007</v>
      </c>
      <c r="AD5" s="22">
        <f t="shared" si="2"/>
        <v>2008</v>
      </c>
      <c r="AE5" s="22">
        <f t="shared" si="2"/>
        <v>2009</v>
      </c>
      <c r="AF5" s="22">
        <f t="shared" si="2"/>
        <v>2010</v>
      </c>
      <c r="AG5" s="22">
        <f t="shared" si="2"/>
        <v>2011</v>
      </c>
      <c r="AH5" s="22">
        <f t="shared" si="2"/>
        <v>2012</v>
      </c>
      <c r="AI5" s="22">
        <f t="shared" si="2"/>
        <v>2013</v>
      </c>
      <c r="AJ5" s="22">
        <f t="shared" si="2"/>
        <v>2014</v>
      </c>
      <c r="AK5" s="22">
        <f t="shared" si="2"/>
        <v>2015</v>
      </c>
    </row>
    <row r="6" spans="3:37">
      <c r="C6" s="22">
        <f>1+C5</f>
        <v>1991</v>
      </c>
      <c r="D6" s="20">
        <f t="shared" si="0"/>
        <v>396</v>
      </c>
      <c r="E6" s="20">
        <f t="shared" si="1"/>
        <v>468</v>
      </c>
      <c r="F6" s="21">
        <f t="shared" ref="F6:F30" si="3">D6/12</f>
        <v>33</v>
      </c>
      <c r="G6" s="21">
        <f t="shared" ref="G6:G30" si="4">E6/12</f>
        <v>39</v>
      </c>
      <c r="H6" s="19"/>
      <c r="I6" s="19"/>
      <c r="J6" s="19"/>
      <c r="K6" s="66" t="s">
        <v>26</v>
      </c>
      <c r="L6" s="24">
        <f t="shared" ref="L6:AJ6" si="5">M6-1</f>
        <v>719</v>
      </c>
      <c r="M6" s="24">
        <f t="shared" si="5"/>
        <v>720</v>
      </c>
      <c r="N6" s="24">
        <f t="shared" si="5"/>
        <v>721</v>
      </c>
      <c r="O6" s="24">
        <f t="shared" si="5"/>
        <v>722</v>
      </c>
      <c r="P6" s="24">
        <f t="shared" si="5"/>
        <v>723</v>
      </c>
      <c r="Q6" s="24">
        <f t="shared" si="5"/>
        <v>724</v>
      </c>
      <c r="R6" s="24">
        <f t="shared" si="5"/>
        <v>725</v>
      </c>
      <c r="S6" s="24">
        <f t="shared" si="5"/>
        <v>726</v>
      </c>
      <c r="T6" s="24">
        <f t="shared" si="5"/>
        <v>727</v>
      </c>
      <c r="U6" s="24">
        <f t="shared" si="5"/>
        <v>728</v>
      </c>
      <c r="V6" s="24">
        <f t="shared" si="5"/>
        <v>729</v>
      </c>
      <c r="W6" s="24">
        <f t="shared" si="5"/>
        <v>730</v>
      </c>
      <c r="X6" s="24">
        <f t="shared" si="5"/>
        <v>731</v>
      </c>
      <c r="Y6" s="24">
        <f t="shared" si="5"/>
        <v>732</v>
      </c>
      <c r="Z6" s="24">
        <f t="shared" si="5"/>
        <v>733</v>
      </c>
      <c r="AA6" s="24">
        <f t="shared" si="5"/>
        <v>734</v>
      </c>
      <c r="AB6" s="24">
        <f t="shared" si="5"/>
        <v>735</v>
      </c>
      <c r="AC6" s="24">
        <f t="shared" si="5"/>
        <v>736</v>
      </c>
      <c r="AD6" s="24">
        <f t="shared" si="5"/>
        <v>737</v>
      </c>
      <c r="AE6" s="24">
        <f t="shared" si="5"/>
        <v>738</v>
      </c>
      <c r="AF6" s="24">
        <f t="shared" si="5"/>
        <v>739</v>
      </c>
      <c r="AG6" s="24">
        <f t="shared" si="5"/>
        <v>740</v>
      </c>
      <c r="AH6" s="24">
        <f t="shared" si="5"/>
        <v>741</v>
      </c>
      <c r="AI6" s="24">
        <f t="shared" si="5"/>
        <v>742</v>
      </c>
      <c r="AJ6" s="24">
        <f t="shared" si="5"/>
        <v>743</v>
      </c>
      <c r="AK6" s="24">
        <v>744</v>
      </c>
    </row>
    <row r="7" spans="3:37">
      <c r="C7" s="22">
        <f t="shared" ref="C7:C30" si="6">1+C6</f>
        <v>1992</v>
      </c>
      <c r="D7" s="20">
        <f t="shared" si="0"/>
        <v>397</v>
      </c>
      <c r="E7" s="20">
        <f t="shared" si="1"/>
        <v>469</v>
      </c>
      <c r="F7" s="21">
        <f t="shared" si="3"/>
        <v>33.083333333333336</v>
      </c>
      <c r="G7" s="21">
        <f t="shared" si="4"/>
        <v>39.083333333333336</v>
      </c>
      <c r="K7" s="66" t="s">
        <v>27</v>
      </c>
      <c r="L7" s="24">
        <f t="shared" ref="L7:AJ7" si="7">M7-1</f>
        <v>815</v>
      </c>
      <c r="M7" s="24">
        <f t="shared" si="7"/>
        <v>816</v>
      </c>
      <c r="N7" s="24">
        <f t="shared" si="7"/>
        <v>817</v>
      </c>
      <c r="O7" s="24">
        <f t="shared" si="7"/>
        <v>818</v>
      </c>
      <c r="P7" s="24">
        <f t="shared" si="7"/>
        <v>819</v>
      </c>
      <c r="Q7" s="24">
        <f t="shared" si="7"/>
        <v>820</v>
      </c>
      <c r="R7" s="24">
        <f t="shared" si="7"/>
        <v>821</v>
      </c>
      <c r="S7" s="24">
        <f t="shared" si="7"/>
        <v>822</v>
      </c>
      <c r="T7" s="24">
        <f t="shared" si="7"/>
        <v>823</v>
      </c>
      <c r="U7" s="24">
        <f t="shared" si="7"/>
        <v>824</v>
      </c>
      <c r="V7" s="24">
        <f t="shared" si="7"/>
        <v>825</v>
      </c>
      <c r="W7" s="24">
        <f t="shared" si="7"/>
        <v>826</v>
      </c>
      <c r="X7" s="24">
        <f t="shared" si="7"/>
        <v>827</v>
      </c>
      <c r="Y7" s="24">
        <f t="shared" si="7"/>
        <v>828</v>
      </c>
      <c r="Z7" s="24">
        <f t="shared" si="7"/>
        <v>829</v>
      </c>
      <c r="AA7" s="24">
        <f t="shared" si="7"/>
        <v>830</v>
      </c>
      <c r="AB7" s="24">
        <f t="shared" si="7"/>
        <v>831</v>
      </c>
      <c r="AC7" s="24">
        <f t="shared" si="7"/>
        <v>832</v>
      </c>
      <c r="AD7" s="24">
        <f t="shared" si="7"/>
        <v>833</v>
      </c>
      <c r="AE7" s="24">
        <f t="shared" si="7"/>
        <v>834</v>
      </c>
      <c r="AF7" s="24">
        <f t="shared" si="7"/>
        <v>835</v>
      </c>
      <c r="AG7" s="24">
        <f t="shared" si="7"/>
        <v>836</v>
      </c>
      <c r="AH7" s="24">
        <f t="shared" si="7"/>
        <v>837</v>
      </c>
      <c r="AI7" s="24">
        <f t="shared" si="7"/>
        <v>838</v>
      </c>
      <c r="AJ7" s="24">
        <f t="shared" si="7"/>
        <v>839</v>
      </c>
      <c r="AK7" s="24">
        <v>840</v>
      </c>
    </row>
    <row r="8" spans="3:37">
      <c r="C8" s="22">
        <f t="shared" si="6"/>
        <v>1993</v>
      </c>
      <c r="D8" s="20">
        <f t="shared" si="0"/>
        <v>398</v>
      </c>
      <c r="E8" s="20">
        <f t="shared" si="1"/>
        <v>470</v>
      </c>
      <c r="F8" s="21">
        <f t="shared" si="3"/>
        <v>33.166666666666664</v>
      </c>
      <c r="G8" s="21">
        <f t="shared" si="4"/>
        <v>39.166666666666664</v>
      </c>
      <c r="K8" s="66" t="s">
        <v>29</v>
      </c>
      <c r="L8" s="23">
        <f t="shared" ref="L8:AI8" si="8">M8-1</f>
        <v>395</v>
      </c>
      <c r="M8" s="23">
        <f t="shared" si="8"/>
        <v>396</v>
      </c>
      <c r="N8" s="23">
        <f t="shared" si="8"/>
        <v>397</v>
      </c>
      <c r="O8" s="23">
        <f t="shared" si="8"/>
        <v>398</v>
      </c>
      <c r="P8" s="23">
        <f t="shared" si="8"/>
        <v>399</v>
      </c>
      <c r="Q8" s="23">
        <f t="shared" si="8"/>
        <v>400</v>
      </c>
      <c r="R8" s="23">
        <f t="shared" si="8"/>
        <v>401</v>
      </c>
      <c r="S8" s="23">
        <f t="shared" si="8"/>
        <v>402</v>
      </c>
      <c r="T8" s="23">
        <f t="shared" si="8"/>
        <v>403</v>
      </c>
      <c r="U8" s="23">
        <f t="shared" si="8"/>
        <v>404</v>
      </c>
      <c r="V8" s="23">
        <f t="shared" si="8"/>
        <v>405</v>
      </c>
      <c r="W8" s="23">
        <f t="shared" si="8"/>
        <v>406</v>
      </c>
      <c r="X8" s="23">
        <f t="shared" si="8"/>
        <v>407</v>
      </c>
      <c r="Y8" s="23">
        <f t="shared" si="8"/>
        <v>408</v>
      </c>
      <c r="Z8" s="23">
        <f t="shared" si="8"/>
        <v>409</v>
      </c>
      <c r="AA8" s="23">
        <f t="shared" si="8"/>
        <v>410</v>
      </c>
      <c r="AB8" s="23">
        <f t="shared" si="8"/>
        <v>411</v>
      </c>
      <c r="AC8" s="23">
        <f t="shared" si="8"/>
        <v>412</v>
      </c>
      <c r="AD8" s="23">
        <f t="shared" si="8"/>
        <v>413</v>
      </c>
      <c r="AE8" s="23">
        <f t="shared" si="8"/>
        <v>414</v>
      </c>
      <c r="AF8" s="23">
        <f t="shared" si="8"/>
        <v>415</v>
      </c>
      <c r="AG8" s="23">
        <f t="shared" si="8"/>
        <v>416</v>
      </c>
      <c r="AH8" s="23">
        <f t="shared" si="8"/>
        <v>417</v>
      </c>
      <c r="AI8" s="23">
        <f t="shared" si="8"/>
        <v>418</v>
      </c>
      <c r="AJ8" s="23">
        <f>AK8-1</f>
        <v>419</v>
      </c>
      <c r="AK8" s="23">
        <f>35*12</f>
        <v>420</v>
      </c>
    </row>
    <row r="9" spans="3:37">
      <c r="C9" s="22">
        <f t="shared" si="6"/>
        <v>1994</v>
      </c>
      <c r="D9" s="20">
        <f t="shared" si="0"/>
        <v>399</v>
      </c>
      <c r="E9" s="20">
        <f t="shared" si="1"/>
        <v>471</v>
      </c>
      <c r="F9" s="21">
        <f t="shared" si="3"/>
        <v>33.25</v>
      </c>
      <c r="G9" s="21">
        <f t="shared" si="4"/>
        <v>39.25</v>
      </c>
      <c r="K9" s="66" t="s">
        <v>28</v>
      </c>
      <c r="L9" s="23">
        <f t="shared" ref="L9:AI11" si="9">M9-1</f>
        <v>467</v>
      </c>
      <c r="M9" s="23">
        <f t="shared" si="9"/>
        <v>468</v>
      </c>
      <c r="N9" s="23">
        <f t="shared" si="9"/>
        <v>469</v>
      </c>
      <c r="O9" s="23">
        <f t="shared" si="9"/>
        <v>470</v>
      </c>
      <c r="P9" s="23">
        <f t="shared" si="9"/>
        <v>471</v>
      </c>
      <c r="Q9" s="23">
        <f t="shared" si="9"/>
        <v>472</v>
      </c>
      <c r="R9" s="23">
        <f t="shared" si="9"/>
        <v>473</v>
      </c>
      <c r="S9" s="23">
        <f t="shared" si="9"/>
        <v>474</v>
      </c>
      <c r="T9" s="23">
        <f t="shared" si="9"/>
        <v>475</v>
      </c>
      <c r="U9" s="23">
        <f t="shared" si="9"/>
        <v>476</v>
      </c>
      <c r="V9" s="23">
        <f t="shared" si="9"/>
        <v>477</v>
      </c>
      <c r="W9" s="23">
        <f t="shared" si="9"/>
        <v>478</v>
      </c>
      <c r="X9" s="23">
        <f t="shared" si="9"/>
        <v>479</v>
      </c>
      <c r="Y9" s="23">
        <f t="shared" si="9"/>
        <v>480</v>
      </c>
      <c r="Z9" s="23">
        <f t="shared" si="9"/>
        <v>481</v>
      </c>
      <c r="AA9" s="23">
        <f t="shared" si="9"/>
        <v>482</v>
      </c>
      <c r="AB9" s="23">
        <f t="shared" si="9"/>
        <v>483</v>
      </c>
      <c r="AC9" s="23">
        <f t="shared" si="9"/>
        <v>484</v>
      </c>
      <c r="AD9" s="23">
        <f t="shared" si="9"/>
        <v>485</v>
      </c>
      <c r="AE9" s="23">
        <f t="shared" si="9"/>
        <v>486</v>
      </c>
      <c r="AF9" s="23">
        <f t="shared" si="9"/>
        <v>487</v>
      </c>
      <c r="AG9" s="23">
        <f t="shared" si="9"/>
        <v>488</v>
      </c>
      <c r="AH9" s="23">
        <f t="shared" si="9"/>
        <v>489</v>
      </c>
      <c r="AI9" s="23">
        <f t="shared" si="9"/>
        <v>490</v>
      </c>
      <c r="AJ9" s="23">
        <f>AK9-1</f>
        <v>491</v>
      </c>
      <c r="AK9" s="23">
        <f>41*12</f>
        <v>492</v>
      </c>
    </row>
    <row r="10" spans="3:37">
      <c r="C10" s="22">
        <f t="shared" si="6"/>
        <v>1995</v>
      </c>
      <c r="D10" s="20">
        <f t="shared" si="0"/>
        <v>400</v>
      </c>
      <c r="E10" s="20">
        <f t="shared" si="1"/>
        <v>472</v>
      </c>
      <c r="F10" s="21">
        <f t="shared" si="3"/>
        <v>33.333333333333336</v>
      </c>
      <c r="G10" s="21">
        <f t="shared" si="4"/>
        <v>39.333333333333336</v>
      </c>
      <c r="K10" s="66" t="s">
        <v>30</v>
      </c>
      <c r="L10" s="23">
        <f t="shared" si="9"/>
        <v>767</v>
      </c>
      <c r="M10" s="23">
        <f t="shared" si="9"/>
        <v>768</v>
      </c>
      <c r="N10" s="23">
        <f t="shared" si="9"/>
        <v>769</v>
      </c>
      <c r="O10" s="23">
        <f t="shared" si="9"/>
        <v>770</v>
      </c>
      <c r="P10" s="23">
        <f t="shared" si="9"/>
        <v>771</v>
      </c>
      <c r="Q10" s="23">
        <f t="shared" si="9"/>
        <v>772</v>
      </c>
      <c r="R10" s="23">
        <f t="shared" si="9"/>
        <v>773</v>
      </c>
      <c r="S10" s="23">
        <f t="shared" si="9"/>
        <v>774</v>
      </c>
      <c r="T10" s="23">
        <f t="shared" si="9"/>
        <v>775</v>
      </c>
      <c r="U10" s="23">
        <f t="shared" si="9"/>
        <v>776</v>
      </c>
      <c r="V10" s="23">
        <f t="shared" si="9"/>
        <v>777</v>
      </c>
      <c r="W10" s="23">
        <f t="shared" si="9"/>
        <v>778</v>
      </c>
      <c r="X10" s="23">
        <f t="shared" si="9"/>
        <v>779</v>
      </c>
      <c r="Y10" s="23">
        <f t="shared" si="9"/>
        <v>780</v>
      </c>
      <c r="Z10" s="23">
        <f t="shared" si="9"/>
        <v>781</v>
      </c>
      <c r="AA10" s="23">
        <f t="shared" si="9"/>
        <v>782</v>
      </c>
      <c r="AB10" s="23">
        <f t="shared" si="9"/>
        <v>783</v>
      </c>
      <c r="AC10" s="23">
        <f t="shared" si="9"/>
        <v>784</v>
      </c>
      <c r="AD10" s="23">
        <f t="shared" si="9"/>
        <v>785</v>
      </c>
      <c r="AE10" s="23">
        <f t="shared" si="9"/>
        <v>786</v>
      </c>
      <c r="AF10" s="23">
        <f t="shared" si="9"/>
        <v>787</v>
      </c>
      <c r="AG10" s="23">
        <f t="shared" si="9"/>
        <v>788</v>
      </c>
      <c r="AH10" s="23">
        <f t="shared" si="9"/>
        <v>789</v>
      </c>
      <c r="AI10" s="23">
        <f t="shared" si="9"/>
        <v>790</v>
      </c>
      <c r="AJ10" s="23">
        <f t="shared" ref="AJ10:AJ11" si="10">AK10-1</f>
        <v>791</v>
      </c>
      <c r="AK10" s="65">
        <f>66*12</f>
        <v>792</v>
      </c>
    </row>
    <row r="11" spans="3:37">
      <c r="C11" s="22">
        <f t="shared" si="6"/>
        <v>1996</v>
      </c>
      <c r="D11" s="20">
        <f t="shared" si="0"/>
        <v>401</v>
      </c>
      <c r="E11" s="20">
        <f t="shared" si="1"/>
        <v>473</v>
      </c>
      <c r="F11" s="21">
        <f t="shared" si="3"/>
        <v>33.416666666666664</v>
      </c>
      <c r="G11" s="21">
        <f t="shared" si="4"/>
        <v>39.416666666666664</v>
      </c>
      <c r="K11" s="66" t="s">
        <v>31</v>
      </c>
      <c r="L11" s="23">
        <f t="shared" si="9"/>
        <v>467</v>
      </c>
      <c r="M11" s="23">
        <f t="shared" si="9"/>
        <v>468</v>
      </c>
      <c r="N11" s="23">
        <f t="shared" si="9"/>
        <v>469</v>
      </c>
      <c r="O11" s="23">
        <f t="shared" si="9"/>
        <v>470</v>
      </c>
      <c r="P11" s="23">
        <f t="shared" si="9"/>
        <v>471</v>
      </c>
      <c r="Q11" s="23">
        <f t="shared" si="9"/>
        <v>472</v>
      </c>
      <c r="R11" s="23">
        <f t="shared" si="9"/>
        <v>473</v>
      </c>
      <c r="S11" s="23">
        <f t="shared" si="9"/>
        <v>474</v>
      </c>
      <c r="T11" s="23">
        <f t="shared" si="9"/>
        <v>475</v>
      </c>
      <c r="U11" s="23">
        <f t="shared" si="9"/>
        <v>476</v>
      </c>
      <c r="V11" s="23">
        <f t="shared" si="9"/>
        <v>477</v>
      </c>
      <c r="W11" s="23">
        <f t="shared" si="9"/>
        <v>478</v>
      </c>
      <c r="X11" s="23">
        <f t="shared" si="9"/>
        <v>479</v>
      </c>
      <c r="Y11" s="23">
        <f t="shared" si="9"/>
        <v>480</v>
      </c>
      <c r="Z11" s="23">
        <f t="shared" si="9"/>
        <v>481</v>
      </c>
      <c r="AA11" s="23">
        <f t="shared" si="9"/>
        <v>482</v>
      </c>
      <c r="AB11" s="23">
        <f t="shared" si="9"/>
        <v>483</v>
      </c>
      <c r="AC11" s="23">
        <f t="shared" si="9"/>
        <v>484</v>
      </c>
      <c r="AD11" s="23">
        <f t="shared" si="9"/>
        <v>485</v>
      </c>
      <c r="AE11" s="23">
        <f t="shared" si="9"/>
        <v>486</v>
      </c>
      <c r="AF11" s="23">
        <f t="shared" si="9"/>
        <v>487</v>
      </c>
      <c r="AG11" s="23">
        <f t="shared" si="9"/>
        <v>488</v>
      </c>
      <c r="AH11" s="23">
        <f t="shared" si="9"/>
        <v>489</v>
      </c>
      <c r="AI11" s="23">
        <f t="shared" si="9"/>
        <v>490</v>
      </c>
      <c r="AJ11" s="23">
        <f t="shared" si="10"/>
        <v>491</v>
      </c>
      <c r="AK11" s="65">
        <f>41*12</f>
        <v>492</v>
      </c>
    </row>
    <row r="12" spans="3:37">
      <c r="C12" s="22">
        <f t="shared" si="6"/>
        <v>1997</v>
      </c>
      <c r="D12" s="20">
        <f t="shared" si="0"/>
        <v>402</v>
      </c>
      <c r="E12" s="20">
        <f t="shared" si="1"/>
        <v>474</v>
      </c>
      <c r="F12" s="21">
        <f t="shared" si="3"/>
        <v>33.5</v>
      </c>
      <c r="G12" s="21">
        <f t="shared" si="4"/>
        <v>39.5</v>
      </c>
      <c r="L12" s="25">
        <f>L6/12</f>
        <v>59.916666666666664</v>
      </c>
    </row>
    <row r="13" spans="3:37">
      <c r="C13" s="22">
        <f t="shared" si="6"/>
        <v>1998</v>
      </c>
      <c r="D13" s="20">
        <f t="shared" si="0"/>
        <v>403</v>
      </c>
      <c r="E13" s="20">
        <f t="shared" si="1"/>
        <v>475</v>
      </c>
      <c r="F13" s="21">
        <f t="shared" si="3"/>
        <v>33.583333333333336</v>
      </c>
      <c r="G13" s="21">
        <f t="shared" si="4"/>
        <v>39.583333333333336</v>
      </c>
      <c r="L13" s="25">
        <f t="shared" ref="L13:L17" si="11">L7/12</f>
        <v>67.916666666666671</v>
      </c>
      <c r="AK13" s="25">
        <f>AK5/12</f>
        <v>167.91666666666666</v>
      </c>
    </row>
    <row r="14" spans="3:37">
      <c r="C14" s="22">
        <f t="shared" si="6"/>
        <v>1999</v>
      </c>
      <c r="D14" s="20">
        <f t="shared" si="0"/>
        <v>404</v>
      </c>
      <c r="E14" s="20">
        <f t="shared" si="1"/>
        <v>476</v>
      </c>
      <c r="F14" s="21">
        <f t="shared" si="3"/>
        <v>33.666666666666664</v>
      </c>
      <c r="G14" s="21">
        <f t="shared" si="4"/>
        <v>39.666666666666664</v>
      </c>
      <c r="L14" s="25">
        <f t="shared" si="11"/>
        <v>32.916666666666664</v>
      </c>
      <c r="AK14" s="25">
        <f>AK6/12</f>
        <v>62</v>
      </c>
    </row>
    <row r="15" spans="3:37">
      <c r="C15" s="22">
        <f t="shared" si="6"/>
        <v>2000</v>
      </c>
      <c r="D15" s="20">
        <f t="shared" si="0"/>
        <v>405</v>
      </c>
      <c r="E15" s="20">
        <f t="shared" si="1"/>
        <v>477</v>
      </c>
      <c r="F15" s="21">
        <f t="shared" si="3"/>
        <v>33.75</v>
      </c>
      <c r="G15" s="21">
        <f t="shared" si="4"/>
        <v>39.75</v>
      </c>
      <c r="L15" s="25">
        <f t="shared" si="11"/>
        <v>38.916666666666664</v>
      </c>
      <c r="AK15" s="25">
        <f>AK7/12</f>
        <v>70</v>
      </c>
    </row>
    <row r="16" spans="3:37">
      <c r="C16" s="22">
        <f t="shared" si="6"/>
        <v>2001</v>
      </c>
      <c r="D16" s="20">
        <f t="shared" si="0"/>
        <v>406</v>
      </c>
      <c r="E16" s="20">
        <f t="shared" si="1"/>
        <v>478</v>
      </c>
      <c r="F16" s="21">
        <f t="shared" si="3"/>
        <v>33.833333333333336</v>
      </c>
      <c r="G16" s="21">
        <f t="shared" si="4"/>
        <v>39.833333333333336</v>
      </c>
      <c r="L16" s="25">
        <f t="shared" si="11"/>
        <v>63.916666666666664</v>
      </c>
      <c r="AK16" s="25">
        <f>AK8/12</f>
        <v>35</v>
      </c>
    </row>
    <row r="17" spans="3:12">
      <c r="C17" s="22">
        <f t="shared" si="6"/>
        <v>2002</v>
      </c>
      <c r="D17" s="20">
        <f t="shared" si="0"/>
        <v>407</v>
      </c>
      <c r="E17" s="20">
        <f t="shared" si="1"/>
        <v>479</v>
      </c>
      <c r="F17" s="21">
        <f t="shared" si="3"/>
        <v>33.916666666666664</v>
      </c>
      <c r="G17" s="21">
        <f t="shared" si="4"/>
        <v>39.916666666666664</v>
      </c>
      <c r="L17" s="25">
        <f t="shared" si="11"/>
        <v>38.916666666666664</v>
      </c>
    </row>
    <row r="18" spans="3:12">
      <c r="C18" s="22">
        <f t="shared" si="6"/>
        <v>2003</v>
      </c>
      <c r="D18" s="20">
        <f t="shared" si="0"/>
        <v>408</v>
      </c>
      <c r="E18" s="20">
        <f t="shared" si="1"/>
        <v>480</v>
      </c>
      <c r="F18" s="21">
        <f t="shared" si="3"/>
        <v>34</v>
      </c>
      <c r="G18" s="21">
        <f t="shared" si="4"/>
        <v>40</v>
      </c>
      <c r="L18" s="25"/>
    </row>
    <row r="19" spans="3:12">
      <c r="C19" s="22">
        <f t="shared" si="6"/>
        <v>2004</v>
      </c>
      <c r="D19" s="20">
        <f t="shared" si="0"/>
        <v>409</v>
      </c>
      <c r="E19" s="20">
        <f t="shared" si="1"/>
        <v>481</v>
      </c>
      <c r="F19" s="21">
        <f t="shared" si="3"/>
        <v>34.083333333333336</v>
      </c>
      <c r="G19" s="21">
        <f t="shared" si="4"/>
        <v>40.083333333333336</v>
      </c>
    </row>
    <row r="20" spans="3:12">
      <c r="C20" s="22">
        <f t="shared" si="6"/>
        <v>2005</v>
      </c>
      <c r="D20" s="20">
        <f t="shared" si="0"/>
        <v>410</v>
      </c>
      <c r="E20" s="20">
        <f t="shared" si="1"/>
        <v>482</v>
      </c>
      <c r="F20" s="21">
        <f t="shared" si="3"/>
        <v>34.166666666666664</v>
      </c>
      <c r="G20" s="21">
        <f t="shared" si="4"/>
        <v>40.166666666666664</v>
      </c>
    </row>
    <row r="21" spans="3:12">
      <c r="C21" s="22">
        <f t="shared" si="6"/>
        <v>2006</v>
      </c>
      <c r="D21" s="20">
        <f t="shared" si="0"/>
        <v>411</v>
      </c>
      <c r="E21" s="20">
        <f t="shared" si="1"/>
        <v>483</v>
      </c>
      <c r="F21" s="21">
        <f t="shared" si="3"/>
        <v>34.25</v>
      </c>
      <c r="G21" s="21">
        <f t="shared" si="4"/>
        <v>40.25</v>
      </c>
    </row>
    <row r="22" spans="3:12">
      <c r="C22" s="22">
        <f t="shared" si="6"/>
        <v>2007</v>
      </c>
      <c r="D22" s="20">
        <f t="shared" si="0"/>
        <v>412</v>
      </c>
      <c r="E22" s="20">
        <f t="shared" si="1"/>
        <v>484</v>
      </c>
      <c r="F22" s="21">
        <f t="shared" si="3"/>
        <v>34.333333333333336</v>
      </c>
      <c r="G22" s="21">
        <f t="shared" si="4"/>
        <v>40.333333333333336</v>
      </c>
    </row>
    <row r="23" spans="3:12">
      <c r="C23" s="22">
        <f t="shared" si="6"/>
        <v>2008</v>
      </c>
      <c r="D23" s="20">
        <f t="shared" si="0"/>
        <v>413</v>
      </c>
      <c r="E23" s="20">
        <f t="shared" si="1"/>
        <v>485</v>
      </c>
      <c r="F23" s="21">
        <f t="shared" si="3"/>
        <v>34.416666666666664</v>
      </c>
      <c r="G23" s="21">
        <f t="shared" si="4"/>
        <v>40.416666666666664</v>
      </c>
    </row>
    <row r="24" spans="3:12">
      <c r="C24" s="22">
        <f t="shared" si="6"/>
        <v>2009</v>
      </c>
      <c r="D24" s="20">
        <f t="shared" si="0"/>
        <v>414</v>
      </c>
      <c r="E24" s="20">
        <f t="shared" si="1"/>
        <v>486</v>
      </c>
      <c r="F24" s="21">
        <f t="shared" si="3"/>
        <v>34.5</v>
      </c>
      <c r="G24" s="21">
        <f t="shared" si="4"/>
        <v>40.5</v>
      </c>
    </row>
    <row r="25" spans="3:12">
      <c r="C25" s="22">
        <f t="shared" si="6"/>
        <v>2010</v>
      </c>
      <c r="D25" s="20">
        <f t="shared" si="0"/>
        <v>415</v>
      </c>
      <c r="E25" s="20">
        <f t="shared" si="1"/>
        <v>487</v>
      </c>
      <c r="F25" s="21">
        <f t="shared" si="3"/>
        <v>34.583333333333336</v>
      </c>
      <c r="G25" s="21">
        <f t="shared" si="4"/>
        <v>40.583333333333336</v>
      </c>
    </row>
    <row r="26" spans="3:12">
      <c r="C26" s="22">
        <f t="shared" si="6"/>
        <v>2011</v>
      </c>
      <c r="D26" s="20">
        <f t="shared" si="0"/>
        <v>416</v>
      </c>
      <c r="E26" s="20">
        <f t="shared" si="1"/>
        <v>488</v>
      </c>
      <c r="F26" s="21">
        <f t="shared" si="3"/>
        <v>34.666666666666664</v>
      </c>
      <c r="G26" s="21">
        <f t="shared" si="4"/>
        <v>40.666666666666664</v>
      </c>
    </row>
    <row r="27" spans="3:12">
      <c r="C27" s="22">
        <f t="shared" si="6"/>
        <v>2012</v>
      </c>
      <c r="D27" s="20">
        <f t="shared" si="0"/>
        <v>417</v>
      </c>
      <c r="E27" s="20">
        <f t="shared" si="1"/>
        <v>489</v>
      </c>
      <c r="F27" s="21">
        <f t="shared" si="3"/>
        <v>34.75</v>
      </c>
      <c r="G27" s="21">
        <f t="shared" si="4"/>
        <v>40.75</v>
      </c>
    </row>
    <row r="28" spans="3:12">
      <c r="C28" s="22">
        <f t="shared" si="6"/>
        <v>2013</v>
      </c>
      <c r="D28" s="20">
        <f t="shared" si="0"/>
        <v>418</v>
      </c>
      <c r="E28" s="20">
        <f t="shared" si="1"/>
        <v>490</v>
      </c>
      <c r="F28" s="21">
        <f t="shared" si="3"/>
        <v>34.833333333333336</v>
      </c>
      <c r="G28" s="21">
        <f t="shared" si="4"/>
        <v>40.833333333333336</v>
      </c>
    </row>
    <row r="29" spans="3:12">
      <c r="C29" s="22">
        <f t="shared" si="6"/>
        <v>2014</v>
      </c>
      <c r="D29" s="20">
        <f>D30-1</f>
        <v>419</v>
      </c>
      <c r="E29" s="20">
        <f>E30-1</f>
        <v>491</v>
      </c>
      <c r="F29" s="21">
        <f t="shared" si="3"/>
        <v>34.916666666666664</v>
      </c>
      <c r="G29" s="21">
        <f t="shared" si="4"/>
        <v>40.916666666666664</v>
      </c>
    </row>
    <row r="30" spans="3:12">
      <c r="C30" s="22">
        <f t="shared" si="6"/>
        <v>2015</v>
      </c>
      <c r="D30" s="20">
        <f>35*12</f>
        <v>420</v>
      </c>
      <c r="E30" s="20">
        <f>41*12</f>
        <v>492</v>
      </c>
      <c r="F30" s="21">
        <f t="shared" si="3"/>
        <v>35</v>
      </c>
      <c r="G30" s="21">
        <f t="shared" si="4"/>
        <v>41</v>
      </c>
    </row>
  </sheetData>
  <pageMargins left="0.75" right="0.75" top="1" bottom="1" header="0.5" footer="0.5"/>
  <pageSetup paperSize="9" orientation="portrait" horizontalDpi="4294967292" verticalDpi="4294967292" r:id="rId1"/>
  <ignoredErrors>
    <ignoredError sqref="AK10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2015</vt:lpstr>
      <vt:lpstr>1990</vt:lpstr>
      <vt:lpstr>CORRIDOIO</vt:lpstr>
    </vt:vector>
  </TitlesOfParts>
  <Company>ISTAT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 SALERNO</dc:creator>
  <cp:lastModifiedBy>COMPAQ</cp:lastModifiedBy>
  <dcterms:created xsi:type="dcterms:W3CDTF">2015-03-17T14:47:32Z</dcterms:created>
  <dcterms:modified xsi:type="dcterms:W3CDTF">2015-03-21T16:21:27Z</dcterms:modified>
</cp:coreProperties>
</file>