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lerno_Nicola\Desktop\PENSIONI AGGANCIATE A RETRIBUZIONI\"/>
    </mc:Choice>
  </mc:AlternateContent>
  <xr:revisionPtr revIDLastSave="0" documentId="13_ncr:1_{4DB73749-C318-4B89-B3E1-4164B9AD494C}" xr6:coauthVersionLast="47" xr6:coauthVersionMax="47" xr10:uidLastSave="{00000000-0000-0000-0000-000000000000}"/>
  <bookViews>
    <workbookView xWindow="-110" yWindow="-110" windowWidth="19420" windowHeight="10300" activeTab="1" xr2:uid="{322C89B3-8F47-4F2D-8C8A-FB244DF1FE4D}"/>
  </bookViews>
  <sheets>
    <sheet name="NEW 1" sheetId="6" r:id="rId1"/>
    <sheet name="New 1b" sheetId="4" r:id="rId2"/>
    <sheet name="1" sheetId="2" state="hidden" r:id="rId3"/>
    <sheet name="New 2" sheetId="1" r:id="rId4"/>
    <sheet name="New 3" sheetId="3" r:id="rId5"/>
    <sheet name="3 (2)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4" l="1"/>
  <c r="Z40" i="4" s="1"/>
  <c r="G40" i="4"/>
  <c r="G75" i="4"/>
  <c r="G77" i="4"/>
  <c r="AU32" i="3"/>
  <c r="AU28" i="3"/>
  <c r="AU16" i="3"/>
  <c r="AU13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AU31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AU30" i="3"/>
  <c r="J13" i="3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J28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J27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J26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AY47" i="1"/>
  <c r="AX31" i="1"/>
  <c r="J11" i="1"/>
  <c r="J7" i="1"/>
  <c r="G43" i="4"/>
  <c r="F55" i="6"/>
  <c r="G55" i="6"/>
  <c r="H55" i="6"/>
  <c r="F56" i="6"/>
  <c r="G56" i="6"/>
  <c r="H56" i="6"/>
  <c r="F57" i="6"/>
  <c r="G57" i="6"/>
  <c r="H57" i="6"/>
  <c r="F58" i="6"/>
  <c r="G58" i="6"/>
  <c r="H58" i="6"/>
  <c r="F59" i="6"/>
  <c r="G59" i="6"/>
  <c r="H59" i="6"/>
  <c r="F60" i="6"/>
  <c r="G60" i="6"/>
  <c r="H60" i="6"/>
  <c r="G54" i="6"/>
  <c r="H54" i="6"/>
  <c r="F46" i="6"/>
  <c r="G46" i="6"/>
  <c r="H46" i="6"/>
  <c r="F47" i="6"/>
  <c r="G47" i="6"/>
  <c r="H47" i="6"/>
  <c r="F48" i="6"/>
  <c r="G48" i="6"/>
  <c r="H48" i="6"/>
  <c r="F49" i="6"/>
  <c r="G49" i="6"/>
  <c r="H49" i="6"/>
  <c r="F50" i="6"/>
  <c r="G50" i="6"/>
  <c r="H50" i="6"/>
  <c r="F45" i="6"/>
  <c r="G45" i="6"/>
  <c r="H45" i="6"/>
  <c r="H44" i="6"/>
  <c r="G44" i="6"/>
  <c r="F44" i="6"/>
  <c r="G30" i="6"/>
  <c r="G29" i="6"/>
  <c r="G40" i="6"/>
  <c r="J25" i="6"/>
  <c r="G22" i="6"/>
  <c r="G28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X28" i="6"/>
  <c r="X40" i="6" s="1"/>
  <c r="W28" i="6"/>
  <c r="W40" i="6" s="1"/>
  <c r="V28" i="6"/>
  <c r="V40" i="6" s="1"/>
  <c r="U28" i="6"/>
  <c r="U40" i="6" s="1"/>
  <c r="T28" i="6"/>
  <c r="T40" i="6" s="1"/>
  <c r="S28" i="6"/>
  <c r="S40" i="6" s="1"/>
  <c r="R28" i="6"/>
  <c r="R40" i="6" s="1"/>
  <c r="Q28" i="6"/>
  <c r="Q40" i="6" s="1"/>
  <c r="P28" i="6"/>
  <c r="P40" i="6" s="1"/>
  <c r="O28" i="6"/>
  <c r="O40" i="6" s="1"/>
  <c r="N28" i="6"/>
  <c r="N40" i="6" s="1"/>
  <c r="M28" i="6"/>
  <c r="M40" i="6" s="1"/>
  <c r="L28" i="6"/>
  <c r="L40" i="6" s="1"/>
  <c r="K28" i="6"/>
  <c r="K40" i="6" s="1"/>
  <c r="J28" i="6"/>
  <c r="J40" i="6" s="1"/>
  <c r="I28" i="6"/>
  <c r="I40" i="6" s="1"/>
  <c r="H28" i="6"/>
  <c r="H40" i="6" s="1"/>
  <c r="X27" i="6"/>
  <c r="X39" i="6" s="1"/>
  <c r="W27" i="6"/>
  <c r="W39" i="6" s="1"/>
  <c r="V27" i="6"/>
  <c r="V39" i="6" s="1"/>
  <c r="U27" i="6"/>
  <c r="U39" i="6" s="1"/>
  <c r="T27" i="6"/>
  <c r="T39" i="6" s="1"/>
  <c r="S27" i="6"/>
  <c r="S39" i="6" s="1"/>
  <c r="R27" i="6"/>
  <c r="R39" i="6" s="1"/>
  <c r="Q27" i="6"/>
  <c r="Q39" i="6" s="1"/>
  <c r="P27" i="6"/>
  <c r="P39" i="6" s="1"/>
  <c r="O27" i="6"/>
  <c r="O39" i="6" s="1"/>
  <c r="N27" i="6"/>
  <c r="N39" i="6" s="1"/>
  <c r="M27" i="6"/>
  <c r="M39" i="6" s="1"/>
  <c r="L27" i="6"/>
  <c r="L39" i="6" s="1"/>
  <c r="K27" i="6"/>
  <c r="K39" i="6" s="1"/>
  <c r="J27" i="6"/>
  <c r="J39" i="6" s="1"/>
  <c r="I27" i="6"/>
  <c r="I39" i="6" s="1"/>
  <c r="H27" i="6"/>
  <c r="H39" i="6" s="1"/>
  <c r="G27" i="6"/>
  <c r="G39" i="6" s="1"/>
  <c r="X26" i="6"/>
  <c r="X38" i="6" s="1"/>
  <c r="W26" i="6"/>
  <c r="W38" i="6" s="1"/>
  <c r="V26" i="6"/>
  <c r="V38" i="6" s="1"/>
  <c r="U26" i="6"/>
  <c r="U38" i="6" s="1"/>
  <c r="T26" i="6"/>
  <c r="T38" i="6" s="1"/>
  <c r="S26" i="6"/>
  <c r="S38" i="6" s="1"/>
  <c r="R26" i="6"/>
  <c r="R38" i="6" s="1"/>
  <c r="Q26" i="6"/>
  <c r="Q38" i="6" s="1"/>
  <c r="P26" i="6"/>
  <c r="P38" i="6" s="1"/>
  <c r="O26" i="6"/>
  <c r="O38" i="6" s="1"/>
  <c r="N26" i="6"/>
  <c r="N38" i="6" s="1"/>
  <c r="M26" i="6"/>
  <c r="M38" i="6" s="1"/>
  <c r="L26" i="6"/>
  <c r="L38" i="6" s="1"/>
  <c r="K26" i="6"/>
  <c r="K38" i="6" s="1"/>
  <c r="J26" i="6"/>
  <c r="J38" i="6" s="1"/>
  <c r="I26" i="6"/>
  <c r="I38" i="6" s="1"/>
  <c r="H26" i="6"/>
  <c r="H38" i="6" s="1"/>
  <c r="G26" i="6"/>
  <c r="G38" i="6" s="1"/>
  <c r="X25" i="6"/>
  <c r="X37" i="6" s="1"/>
  <c r="W25" i="6"/>
  <c r="W37" i="6" s="1"/>
  <c r="V25" i="6"/>
  <c r="V37" i="6" s="1"/>
  <c r="U25" i="6"/>
  <c r="U37" i="6" s="1"/>
  <c r="T25" i="6"/>
  <c r="T37" i="6" s="1"/>
  <c r="S25" i="6"/>
  <c r="S37" i="6" s="1"/>
  <c r="R25" i="6"/>
  <c r="R37" i="6" s="1"/>
  <c r="Q25" i="6"/>
  <c r="Q37" i="6" s="1"/>
  <c r="P25" i="6"/>
  <c r="P37" i="6" s="1"/>
  <c r="O25" i="6"/>
  <c r="O37" i="6" s="1"/>
  <c r="N25" i="6"/>
  <c r="N37" i="6" s="1"/>
  <c r="M25" i="6"/>
  <c r="M37" i="6" s="1"/>
  <c r="L25" i="6"/>
  <c r="L37" i="6" s="1"/>
  <c r="K25" i="6"/>
  <c r="K37" i="6" s="1"/>
  <c r="J37" i="6"/>
  <c r="I25" i="6"/>
  <c r="I37" i="6" s="1"/>
  <c r="H25" i="6"/>
  <c r="H37" i="6" s="1"/>
  <c r="G25" i="6"/>
  <c r="G37" i="6" s="1"/>
  <c r="X24" i="6"/>
  <c r="X36" i="6" s="1"/>
  <c r="W24" i="6"/>
  <c r="W36" i="6" s="1"/>
  <c r="V24" i="6"/>
  <c r="V36" i="6" s="1"/>
  <c r="U24" i="6"/>
  <c r="U36" i="6" s="1"/>
  <c r="T24" i="6"/>
  <c r="T36" i="6" s="1"/>
  <c r="S24" i="6"/>
  <c r="S36" i="6" s="1"/>
  <c r="R24" i="6"/>
  <c r="R36" i="6" s="1"/>
  <c r="Q24" i="6"/>
  <c r="Q36" i="6" s="1"/>
  <c r="P24" i="6"/>
  <c r="P36" i="6" s="1"/>
  <c r="O24" i="6"/>
  <c r="O36" i="6" s="1"/>
  <c r="N24" i="6"/>
  <c r="N36" i="6" s="1"/>
  <c r="M24" i="6"/>
  <c r="M36" i="6" s="1"/>
  <c r="L24" i="6"/>
  <c r="L36" i="6" s="1"/>
  <c r="K24" i="6"/>
  <c r="K36" i="6" s="1"/>
  <c r="J24" i="6"/>
  <c r="J36" i="6" s="1"/>
  <c r="I24" i="6"/>
  <c r="I36" i="6" s="1"/>
  <c r="H24" i="6"/>
  <c r="H36" i="6" s="1"/>
  <c r="G24" i="6"/>
  <c r="G36" i="6" s="1"/>
  <c r="X23" i="6"/>
  <c r="X35" i="6" s="1"/>
  <c r="W23" i="6"/>
  <c r="W35" i="6" s="1"/>
  <c r="V23" i="6"/>
  <c r="V35" i="6" s="1"/>
  <c r="U23" i="6"/>
  <c r="U35" i="6" s="1"/>
  <c r="T23" i="6"/>
  <c r="T35" i="6" s="1"/>
  <c r="S23" i="6"/>
  <c r="S35" i="6" s="1"/>
  <c r="R23" i="6"/>
  <c r="R35" i="6" s="1"/>
  <c r="Q23" i="6"/>
  <c r="Q35" i="6" s="1"/>
  <c r="P23" i="6"/>
  <c r="P35" i="6" s="1"/>
  <c r="O23" i="6"/>
  <c r="O35" i="6" s="1"/>
  <c r="N23" i="6"/>
  <c r="N35" i="6" s="1"/>
  <c r="M23" i="6"/>
  <c r="M35" i="6" s="1"/>
  <c r="L23" i="6"/>
  <c r="L35" i="6" s="1"/>
  <c r="K23" i="6"/>
  <c r="K35" i="6" s="1"/>
  <c r="J23" i="6"/>
  <c r="J35" i="6" s="1"/>
  <c r="I23" i="6"/>
  <c r="I35" i="6" s="1"/>
  <c r="H23" i="6"/>
  <c r="H35" i="6" s="1"/>
  <c r="G23" i="6"/>
  <c r="G35" i="6" s="1"/>
  <c r="X22" i="6"/>
  <c r="X29" i="6" s="1"/>
  <c r="W22" i="6"/>
  <c r="W34" i="6" s="1"/>
  <c r="V22" i="6"/>
  <c r="V34" i="6" s="1"/>
  <c r="U22" i="6"/>
  <c r="U34" i="6" s="1"/>
  <c r="T22" i="6"/>
  <c r="T34" i="6" s="1"/>
  <c r="S22" i="6"/>
  <c r="S34" i="6" s="1"/>
  <c r="R22" i="6"/>
  <c r="R34" i="6" s="1"/>
  <c r="Q22" i="6"/>
  <c r="Q29" i="6" s="1"/>
  <c r="P22" i="6"/>
  <c r="P29" i="6" s="1"/>
  <c r="O22" i="6"/>
  <c r="O34" i="6" s="1"/>
  <c r="N22" i="6"/>
  <c r="N34" i="6" s="1"/>
  <c r="M22" i="6"/>
  <c r="M34" i="6" s="1"/>
  <c r="L22" i="6"/>
  <c r="L34" i="6" s="1"/>
  <c r="K22" i="6"/>
  <c r="K34" i="6" s="1"/>
  <c r="J22" i="6"/>
  <c r="J34" i="6" s="1"/>
  <c r="I22" i="6"/>
  <c r="I29" i="6" s="1"/>
  <c r="H22" i="6"/>
  <c r="H29" i="6" s="1"/>
  <c r="G34" i="6"/>
  <c r="F52" i="2"/>
  <c r="F42" i="2"/>
  <c r="BV41" i="5"/>
  <c r="BQ41" i="5"/>
  <c r="BY41" i="5" s="1"/>
  <c r="BP41" i="5"/>
  <c r="BO41" i="5"/>
  <c r="BN41" i="5"/>
  <c r="BM41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BY27" i="5"/>
  <c r="BX27" i="5"/>
  <c r="BW27" i="5"/>
  <c r="BV27" i="5"/>
  <c r="BU27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BM12" i="5"/>
  <c r="BM13" i="5" s="1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BQ9" i="5"/>
  <c r="BP9" i="5"/>
  <c r="BO9" i="5"/>
  <c r="BN9" i="5"/>
  <c r="BM9" i="5"/>
  <c r="BL9" i="5"/>
  <c r="BK9" i="5"/>
  <c r="BK12" i="5" s="1"/>
  <c r="BK13" i="5" s="1"/>
  <c r="BJ9" i="5"/>
  <c r="BJ12" i="5" s="1"/>
  <c r="BJ13" i="5" s="1"/>
  <c r="BI9" i="5"/>
  <c r="BH9" i="5"/>
  <c r="BG9" i="5"/>
  <c r="BF9" i="5"/>
  <c r="BE9" i="5"/>
  <c r="BE12" i="5" s="1"/>
  <c r="BE13" i="5" s="1"/>
  <c r="BD9" i="5"/>
  <c r="BC9" i="5"/>
  <c r="BC12" i="5" s="1"/>
  <c r="BC13" i="5" s="1"/>
  <c r="BB9" i="5"/>
  <c r="BB12" i="5" s="1"/>
  <c r="BB13" i="5" s="1"/>
  <c r="BA9" i="5"/>
  <c r="AZ9" i="5"/>
  <c r="AY9" i="5"/>
  <c r="AX9" i="5"/>
  <c r="AW9" i="5"/>
  <c r="AW12" i="5" s="1"/>
  <c r="AW13" i="5" s="1"/>
  <c r="AV9" i="5"/>
  <c r="AU9" i="5"/>
  <c r="AU12" i="5" s="1"/>
  <c r="AU13" i="5" s="1"/>
  <c r="AT9" i="5"/>
  <c r="AT12" i="5" s="1"/>
  <c r="AS9" i="5"/>
  <c r="AR9" i="5"/>
  <c r="AQ9" i="5"/>
  <c r="AP9" i="5"/>
  <c r="AO9" i="5"/>
  <c r="AO12" i="5" s="1"/>
  <c r="AN9" i="5"/>
  <c r="AM9" i="5"/>
  <c r="AM12" i="5" s="1"/>
  <c r="AL9" i="5"/>
  <c r="AL12" i="5" s="1"/>
  <c r="AK9" i="5"/>
  <c r="AJ9" i="5"/>
  <c r="AJ12" i="5" s="1"/>
  <c r="AI9" i="5"/>
  <c r="AI12" i="5" s="1"/>
  <c r="AH9" i="5"/>
  <c r="AH12" i="5" s="1"/>
  <c r="AG9" i="5"/>
  <c r="AG12" i="5" s="1"/>
  <c r="AF9" i="5"/>
  <c r="AF12" i="5" s="1"/>
  <c r="AE9" i="5"/>
  <c r="AE12" i="5" s="1"/>
  <c r="AD9" i="5"/>
  <c r="AD12" i="5" s="1"/>
  <c r="AC9" i="5"/>
  <c r="AC12" i="5" s="1"/>
  <c r="AB9" i="5"/>
  <c r="AB12" i="5" s="1"/>
  <c r="AA9" i="5"/>
  <c r="AA12" i="5" s="1"/>
  <c r="Z9" i="5"/>
  <c r="Z12" i="5" s="1"/>
  <c r="Y9" i="5"/>
  <c r="Y12" i="5" s="1"/>
  <c r="X9" i="5"/>
  <c r="X12" i="5" s="1"/>
  <c r="W9" i="5"/>
  <c r="W12" i="5" s="1"/>
  <c r="V9" i="5"/>
  <c r="V12" i="5" s="1"/>
  <c r="U9" i="5"/>
  <c r="U12" i="5" s="1"/>
  <c r="T9" i="5"/>
  <c r="T12" i="5" s="1"/>
  <c r="S9" i="5"/>
  <c r="S12" i="5" s="1"/>
  <c r="R9" i="5"/>
  <c r="R12" i="5" s="1"/>
  <c r="Q9" i="5"/>
  <c r="Q12" i="5" s="1"/>
  <c r="P9" i="5"/>
  <c r="P12" i="5" s="1"/>
  <c r="O9" i="5"/>
  <c r="O12" i="5" s="1"/>
  <c r="N9" i="5"/>
  <c r="N12" i="5" s="1"/>
  <c r="M9" i="5"/>
  <c r="M12" i="5" s="1"/>
  <c r="L9" i="5"/>
  <c r="L12" i="5" s="1"/>
  <c r="K9" i="5"/>
  <c r="K12" i="5" s="1"/>
  <c r="J9" i="5"/>
  <c r="J12" i="5" s="1"/>
  <c r="BQ8" i="5"/>
  <c r="BQ12" i="5" s="1"/>
  <c r="BQ13" i="5" s="1"/>
  <c r="BP8" i="5"/>
  <c r="BP12" i="5" s="1"/>
  <c r="BP13" i="5" s="1"/>
  <c r="BO8" i="5"/>
  <c r="BO12" i="5" s="1"/>
  <c r="BO13" i="5" s="1"/>
  <c r="BN8" i="5"/>
  <c r="BN12" i="5" s="1"/>
  <c r="BN13" i="5" s="1"/>
  <c r="BM8" i="5"/>
  <c r="BL8" i="5"/>
  <c r="BL12" i="5" s="1"/>
  <c r="BL13" i="5" s="1"/>
  <c r="BK8" i="5"/>
  <c r="BJ8" i="5"/>
  <c r="BI8" i="5"/>
  <c r="BI12" i="5" s="1"/>
  <c r="BI13" i="5" s="1"/>
  <c r="BH8" i="5"/>
  <c r="BH12" i="5" s="1"/>
  <c r="BH13" i="5" s="1"/>
  <c r="BG8" i="5"/>
  <c r="BG12" i="5" s="1"/>
  <c r="BG13" i="5" s="1"/>
  <c r="BF8" i="5"/>
  <c r="BF12" i="5" s="1"/>
  <c r="BF13" i="5" s="1"/>
  <c r="BE8" i="5"/>
  <c r="BD8" i="5"/>
  <c r="BD12" i="5" s="1"/>
  <c r="BD13" i="5" s="1"/>
  <c r="BC8" i="5"/>
  <c r="BB8" i="5"/>
  <c r="BA8" i="5"/>
  <c r="BA12" i="5" s="1"/>
  <c r="BA13" i="5" s="1"/>
  <c r="AZ8" i="5"/>
  <c r="AZ12" i="5" s="1"/>
  <c r="AZ13" i="5" s="1"/>
  <c r="AY8" i="5"/>
  <c r="AY12" i="5" s="1"/>
  <c r="AY13" i="5" s="1"/>
  <c r="AX8" i="5"/>
  <c r="AX12" i="5" s="1"/>
  <c r="AX13" i="5" s="1"/>
  <c r="AW8" i="5"/>
  <c r="AV8" i="5"/>
  <c r="AV12" i="5" s="1"/>
  <c r="AV13" i="5" s="1"/>
  <c r="AU8" i="5"/>
  <c r="AT8" i="5"/>
  <c r="AS8" i="5"/>
  <c r="AS12" i="5" s="1"/>
  <c r="AR8" i="5"/>
  <c r="AR12" i="5" s="1"/>
  <c r="AQ8" i="5"/>
  <c r="AQ12" i="5" s="1"/>
  <c r="AP8" i="5"/>
  <c r="AP12" i="5" s="1"/>
  <c r="AO8" i="5"/>
  <c r="AN8" i="5"/>
  <c r="AN12" i="5" s="1"/>
  <c r="AM8" i="5"/>
  <c r="AL8" i="5"/>
  <c r="AK8" i="5"/>
  <c r="AK12" i="5" s="1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X28" i="4"/>
  <c r="X40" i="4" s="1"/>
  <c r="W28" i="4"/>
  <c r="W40" i="4" s="1"/>
  <c r="V28" i="4"/>
  <c r="V40" i="4" s="1"/>
  <c r="U28" i="4"/>
  <c r="U40" i="4" s="1"/>
  <c r="T28" i="4"/>
  <c r="T40" i="4" s="1"/>
  <c r="S28" i="4"/>
  <c r="S40" i="4" s="1"/>
  <c r="R28" i="4"/>
  <c r="R40" i="4" s="1"/>
  <c r="Q28" i="4"/>
  <c r="Q40" i="4" s="1"/>
  <c r="P28" i="4"/>
  <c r="P40" i="4" s="1"/>
  <c r="O28" i="4"/>
  <c r="O40" i="4" s="1"/>
  <c r="N28" i="4"/>
  <c r="N40" i="4" s="1"/>
  <c r="M28" i="4"/>
  <c r="M40" i="4" s="1"/>
  <c r="L28" i="4"/>
  <c r="L40" i="4" s="1"/>
  <c r="K28" i="4"/>
  <c r="K40" i="4" s="1"/>
  <c r="J28" i="4"/>
  <c r="J40" i="4" s="1"/>
  <c r="I28" i="4"/>
  <c r="I40" i="4" s="1"/>
  <c r="H28" i="4"/>
  <c r="H40" i="4" s="1"/>
  <c r="G28" i="4"/>
  <c r="X27" i="4"/>
  <c r="X39" i="4" s="1"/>
  <c r="W27" i="4"/>
  <c r="W39" i="4" s="1"/>
  <c r="V27" i="4"/>
  <c r="V39" i="4" s="1"/>
  <c r="U27" i="4"/>
  <c r="U39" i="4" s="1"/>
  <c r="T27" i="4"/>
  <c r="T39" i="4" s="1"/>
  <c r="S27" i="4"/>
  <c r="S39" i="4" s="1"/>
  <c r="R27" i="4"/>
  <c r="R39" i="4" s="1"/>
  <c r="Q27" i="4"/>
  <c r="Q39" i="4" s="1"/>
  <c r="P27" i="4"/>
  <c r="P39" i="4" s="1"/>
  <c r="O27" i="4"/>
  <c r="O39" i="4" s="1"/>
  <c r="N27" i="4"/>
  <c r="N39" i="4" s="1"/>
  <c r="M27" i="4"/>
  <c r="M39" i="4" s="1"/>
  <c r="L27" i="4"/>
  <c r="L39" i="4" s="1"/>
  <c r="K27" i="4"/>
  <c r="K39" i="4" s="1"/>
  <c r="J27" i="4"/>
  <c r="J39" i="4" s="1"/>
  <c r="I27" i="4"/>
  <c r="I39" i="4" s="1"/>
  <c r="H27" i="4"/>
  <c r="H39" i="4" s="1"/>
  <c r="G27" i="4"/>
  <c r="G39" i="4" s="1"/>
  <c r="X26" i="4"/>
  <c r="X38" i="4" s="1"/>
  <c r="W26" i="4"/>
  <c r="W38" i="4" s="1"/>
  <c r="V26" i="4"/>
  <c r="V38" i="4" s="1"/>
  <c r="U26" i="4"/>
  <c r="U38" i="4" s="1"/>
  <c r="T26" i="4"/>
  <c r="T38" i="4" s="1"/>
  <c r="S26" i="4"/>
  <c r="S38" i="4" s="1"/>
  <c r="R26" i="4"/>
  <c r="R38" i="4" s="1"/>
  <c r="Q26" i="4"/>
  <c r="Q38" i="4" s="1"/>
  <c r="P26" i="4"/>
  <c r="P38" i="4" s="1"/>
  <c r="O26" i="4"/>
  <c r="O38" i="4" s="1"/>
  <c r="N26" i="4"/>
  <c r="N38" i="4" s="1"/>
  <c r="M26" i="4"/>
  <c r="M38" i="4" s="1"/>
  <c r="L26" i="4"/>
  <c r="L38" i="4" s="1"/>
  <c r="K26" i="4"/>
  <c r="K38" i="4" s="1"/>
  <c r="J26" i="4"/>
  <c r="J38" i="4" s="1"/>
  <c r="I26" i="4"/>
  <c r="I38" i="4" s="1"/>
  <c r="H26" i="4"/>
  <c r="H38" i="4" s="1"/>
  <c r="G26" i="4"/>
  <c r="G38" i="4" s="1"/>
  <c r="X25" i="4"/>
  <c r="X37" i="4" s="1"/>
  <c r="W25" i="4"/>
  <c r="W37" i="4" s="1"/>
  <c r="V25" i="4"/>
  <c r="V37" i="4" s="1"/>
  <c r="U25" i="4"/>
  <c r="U37" i="4" s="1"/>
  <c r="T25" i="4"/>
  <c r="T37" i="4" s="1"/>
  <c r="S25" i="4"/>
  <c r="S37" i="4" s="1"/>
  <c r="R25" i="4"/>
  <c r="R37" i="4" s="1"/>
  <c r="Q25" i="4"/>
  <c r="Q37" i="4" s="1"/>
  <c r="P25" i="4"/>
  <c r="P37" i="4" s="1"/>
  <c r="O25" i="4"/>
  <c r="O37" i="4" s="1"/>
  <c r="N25" i="4"/>
  <c r="N37" i="4" s="1"/>
  <c r="M25" i="4"/>
  <c r="M37" i="4" s="1"/>
  <c r="L25" i="4"/>
  <c r="L37" i="4" s="1"/>
  <c r="K25" i="4"/>
  <c r="K37" i="4" s="1"/>
  <c r="J25" i="4"/>
  <c r="J37" i="4" s="1"/>
  <c r="I25" i="4"/>
  <c r="I37" i="4" s="1"/>
  <c r="H25" i="4"/>
  <c r="H37" i="4" s="1"/>
  <c r="G25" i="4"/>
  <c r="G37" i="4" s="1"/>
  <c r="X24" i="4"/>
  <c r="X36" i="4" s="1"/>
  <c r="W24" i="4"/>
  <c r="W36" i="4" s="1"/>
  <c r="V24" i="4"/>
  <c r="V36" i="4" s="1"/>
  <c r="U24" i="4"/>
  <c r="U36" i="4" s="1"/>
  <c r="T24" i="4"/>
  <c r="T36" i="4" s="1"/>
  <c r="S24" i="4"/>
  <c r="S36" i="4" s="1"/>
  <c r="R24" i="4"/>
  <c r="R36" i="4" s="1"/>
  <c r="Q24" i="4"/>
  <c r="Q36" i="4" s="1"/>
  <c r="P24" i="4"/>
  <c r="P36" i="4" s="1"/>
  <c r="O24" i="4"/>
  <c r="O36" i="4" s="1"/>
  <c r="N24" i="4"/>
  <c r="N36" i="4" s="1"/>
  <c r="M24" i="4"/>
  <c r="M36" i="4" s="1"/>
  <c r="L24" i="4"/>
  <c r="L36" i="4" s="1"/>
  <c r="K24" i="4"/>
  <c r="K36" i="4" s="1"/>
  <c r="J24" i="4"/>
  <c r="J36" i="4" s="1"/>
  <c r="I24" i="4"/>
  <c r="I36" i="4" s="1"/>
  <c r="H24" i="4"/>
  <c r="H36" i="4" s="1"/>
  <c r="G24" i="4"/>
  <c r="G36" i="4" s="1"/>
  <c r="X23" i="4"/>
  <c r="X35" i="4" s="1"/>
  <c r="W23" i="4"/>
  <c r="W35" i="4" s="1"/>
  <c r="V23" i="4"/>
  <c r="V35" i="4" s="1"/>
  <c r="U23" i="4"/>
  <c r="U35" i="4" s="1"/>
  <c r="T23" i="4"/>
  <c r="T35" i="4" s="1"/>
  <c r="S23" i="4"/>
  <c r="S35" i="4" s="1"/>
  <c r="R23" i="4"/>
  <c r="R35" i="4" s="1"/>
  <c r="Q23" i="4"/>
  <c r="Q35" i="4" s="1"/>
  <c r="P23" i="4"/>
  <c r="P35" i="4" s="1"/>
  <c r="O23" i="4"/>
  <c r="O35" i="4" s="1"/>
  <c r="N23" i="4"/>
  <c r="N35" i="4" s="1"/>
  <c r="M23" i="4"/>
  <c r="M35" i="4" s="1"/>
  <c r="L23" i="4"/>
  <c r="L35" i="4" s="1"/>
  <c r="K23" i="4"/>
  <c r="K35" i="4" s="1"/>
  <c r="J23" i="4"/>
  <c r="J35" i="4" s="1"/>
  <c r="I23" i="4"/>
  <c r="I35" i="4" s="1"/>
  <c r="H23" i="4"/>
  <c r="H35" i="4" s="1"/>
  <c r="G23" i="4"/>
  <c r="G35" i="4" s="1"/>
  <c r="X22" i="4"/>
  <c r="W22" i="4"/>
  <c r="W29" i="4" s="1"/>
  <c r="V22" i="4"/>
  <c r="V34" i="4" s="1"/>
  <c r="U22" i="4"/>
  <c r="U34" i="4" s="1"/>
  <c r="T22" i="4"/>
  <c r="T34" i="4" s="1"/>
  <c r="S22" i="4"/>
  <c r="S34" i="4" s="1"/>
  <c r="R22" i="4"/>
  <c r="R29" i="4" s="1"/>
  <c r="Q22" i="4"/>
  <c r="P22" i="4"/>
  <c r="O22" i="4"/>
  <c r="O29" i="4" s="1"/>
  <c r="N22" i="4"/>
  <c r="N34" i="4" s="1"/>
  <c r="M22" i="4"/>
  <c r="M34" i="4" s="1"/>
  <c r="L22" i="4"/>
  <c r="L34" i="4" s="1"/>
  <c r="K22" i="4"/>
  <c r="K34" i="4" s="1"/>
  <c r="J22" i="4"/>
  <c r="J29" i="4" s="1"/>
  <c r="I22" i="4"/>
  <c r="H22" i="4"/>
  <c r="G22" i="4"/>
  <c r="G29" i="4" s="1"/>
  <c r="G48" i="2"/>
  <c r="G55" i="2"/>
  <c r="G42" i="2"/>
  <c r="F53" i="2"/>
  <c r="H53" i="2"/>
  <c r="F54" i="2"/>
  <c r="H54" i="2"/>
  <c r="F55" i="2"/>
  <c r="H55" i="2"/>
  <c r="F56" i="2"/>
  <c r="H56" i="2"/>
  <c r="F57" i="2"/>
  <c r="G57" i="2"/>
  <c r="H57" i="2"/>
  <c r="F58" i="2"/>
  <c r="H58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H48" i="2"/>
  <c r="H42" i="2"/>
  <c r="G32" i="2"/>
  <c r="H43" i="2"/>
  <c r="L26" i="2"/>
  <c r="G43" i="2"/>
  <c r="G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G29" i="2"/>
  <c r="BQ52" i="3"/>
  <c r="BY52" i="3" s="1"/>
  <c r="BP52" i="3"/>
  <c r="BO52" i="3"/>
  <c r="BN52" i="3"/>
  <c r="BM52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BQ9" i="3"/>
  <c r="BP9" i="3"/>
  <c r="BO9" i="3"/>
  <c r="BN9" i="3"/>
  <c r="BM9" i="3"/>
  <c r="BL9" i="3"/>
  <c r="BK9" i="3"/>
  <c r="BK25" i="3" s="1"/>
  <c r="BJ9" i="3"/>
  <c r="BI9" i="3"/>
  <c r="BH9" i="3"/>
  <c r="BG9" i="3"/>
  <c r="BF9" i="3"/>
  <c r="BE9" i="3"/>
  <c r="BD9" i="3"/>
  <c r="BC9" i="3"/>
  <c r="BC25" i="3" s="1"/>
  <c r="BB9" i="3"/>
  <c r="BA9" i="3"/>
  <c r="AZ9" i="3"/>
  <c r="AY9" i="3"/>
  <c r="AX9" i="3"/>
  <c r="AW9" i="3"/>
  <c r="AV9" i="3"/>
  <c r="AU9" i="3"/>
  <c r="AU25" i="3" s="1"/>
  <c r="AU27" i="3" s="1"/>
  <c r="AT9" i="3"/>
  <c r="AS9" i="3"/>
  <c r="AR9" i="3"/>
  <c r="AQ9" i="3"/>
  <c r="AP9" i="3"/>
  <c r="AO9" i="3"/>
  <c r="AN9" i="3"/>
  <c r="AM9" i="3"/>
  <c r="AL9" i="3"/>
  <c r="AK9" i="3"/>
  <c r="AJ9" i="3"/>
  <c r="AJ13" i="3" s="1"/>
  <c r="AI9" i="3"/>
  <c r="AI13" i="3" s="1"/>
  <c r="AH9" i="3"/>
  <c r="AH13" i="3" s="1"/>
  <c r="AG9" i="3"/>
  <c r="AG13" i="3" s="1"/>
  <c r="AF9" i="3"/>
  <c r="AF13" i="3" s="1"/>
  <c r="AE9" i="3"/>
  <c r="AE13" i="3" s="1"/>
  <c r="AD9" i="3"/>
  <c r="AD13" i="3" s="1"/>
  <c r="AC9" i="3"/>
  <c r="AC13" i="3" s="1"/>
  <c r="AB9" i="3"/>
  <c r="AB13" i="3" s="1"/>
  <c r="AA9" i="3"/>
  <c r="AA13" i="3" s="1"/>
  <c r="Z9" i="3"/>
  <c r="Z13" i="3" s="1"/>
  <c r="Y9" i="3"/>
  <c r="Y13" i="3" s="1"/>
  <c r="X9" i="3"/>
  <c r="X13" i="3" s="1"/>
  <c r="W9" i="3"/>
  <c r="W13" i="3" s="1"/>
  <c r="V9" i="3"/>
  <c r="V13" i="3" s="1"/>
  <c r="U9" i="3"/>
  <c r="U13" i="3" s="1"/>
  <c r="T9" i="3"/>
  <c r="T13" i="3" s="1"/>
  <c r="S9" i="3"/>
  <c r="S13" i="3" s="1"/>
  <c r="R9" i="3"/>
  <c r="R13" i="3" s="1"/>
  <c r="Q9" i="3"/>
  <c r="Q13" i="3" s="1"/>
  <c r="P9" i="3"/>
  <c r="P13" i="3" s="1"/>
  <c r="O9" i="3"/>
  <c r="O13" i="3" s="1"/>
  <c r="N9" i="3"/>
  <c r="N13" i="3" s="1"/>
  <c r="M9" i="3"/>
  <c r="M13" i="3" s="1"/>
  <c r="L9" i="3"/>
  <c r="L13" i="3" s="1"/>
  <c r="K9" i="3"/>
  <c r="K13" i="3" s="1"/>
  <c r="J9" i="3"/>
  <c r="BQ8" i="3"/>
  <c r="BP8" i="3"/>
  <c r="BO8" i="3"/>
  <c r="BO24" i="3" s="1"/>
  <c r="BN8" i="3"/>
  <c r="BN29" i="3" s="1"/>
  <c r="BM8" i="3"/>
  <c r="BM13" i="3" s="1"/>
  <c r="BM14" i="3" s="1"/>
  <c r="BL8" i="3"/>
  <c r="BL13" i="3" s="1"/>
  <c r="BL14" i="3" s="1"/>
  <c r="BK8" i="3"/>
  <c r="BK24" i="3" s="1"/>
  <c r="BJ8" i="3"/>
  <c r="BI8" i="3"/>
  <c r="BH8" i="3"/>
  <c r="BG8" i="3"/>
  <c r="BG24" i="3" s="1"/>
  <c r="BF8" i="3"/>
  <c r="BF29" i="3" s="1"/>
  <c r="BE8" i="3"/>
  <c r="BE13" i="3" s="1"/>
  <c r="BE14" i="3" s="1"/>
  <c r="BD8" i="3"/>
  <c r="BD13" i="3" s="1"/>
  <c r="BD14" i="3" s="1"/>
  <c r="BC8" i="3"/>
  <c r="BB8" i="3"/>
  <c r="BA8" i="3"/>
  <c r="AZ8" i="3"/>
  <c r="AY8" i="3"/>
  <c r="AY24" i="3" s="1"/>
  <c r="AX8" i="3"/>
  <c r="AX29" i="3" s="1"/>
  <c r="AW8" i="3"/>
  <c r="AW24" i="3" s="1"/>
  <c r="AV8" i="3"/>
  <c r="AV13" i="3" s="1"/>
  <c r="AV14" i="3" s="1"/>
  <c r="AU8" i="3"/>
  <c r="AU29" i="3" s="1"/>
  <c r="AT8" i="3"/>
  <c r="AS8" i="3"/>
  <c r="AR8" i="3"/>
  <c r="AQ8" i="3"/>
  <c r="AP8" i="3"/>
  <c r="AO8" i="3"/>
  <c r="AO13" i="3" s="1"/>
  <c r="AN8" i="3"/>
  <c r="AM8" i="3"/>
  <c r="AL8" i="3"/>
  <c r="AK8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BP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Q9" i="1"/>
  <c r="AK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J10" i="1"/>
  <c r="J14" i="1" s="1"/>
  <c r="K7" i="1"/>
  <c r="K14" i="1" s="1"/>
  <c r="L7" i="1"/>
  <c r="L14" i="1" s="1"/>
  <c r="M7" i="1"/>
  <c r="M14" i="1" s="1"/>
  <c r="N7" i="1"/>
  <c r="O7" i="1"/>
  <c r="P7" i="1"/>
  <c r="Q7" i="1"/>
  <c r="R7" i="1"/>
  <c r="R14" i="1" s="1"/>
  <c r="S7" i="1"/>
  <c r="S14" i="1" s="1"/>
  <c r="T7" i="1"/>
  <c r="T14" i="1" s="1"/>
  <c r="U7" i="1"/>
  <c r="U14" i="1" s="1"/>
  <c r="V7" i="1"/>
  <c r="W7" i="1"/>
  <c r="X7" i="1"/>
  <c r="Y7" i="1"/>
  <c r="Z7" i="1"/>
  <c r="Z14" i="1" s="1"/>
  <c r="AA7" i="1"/>
  <c r="AA14" i="1" s="1"/>
  <c r="AB7" i="1"/>
  <c r="AB14" i="1" s="1"/>
  <c r="AC7" i="1"/>
  <c r="AC14" i="1" s="1"/>
  <c r="AD7" i="1"/>
  <c r="AE7" i="1"/>
  <c r="AF7" i="1"/>
  <c r="AG7" i="1"/>
  <c r="AH7" i="1"/>
  <c r="AH14" i="1" s="1"/>
  <c r="AI7" i="1"/>
  <c r="AI14" i="1" s="1"/>
  <c r="AJ7" i="1"/>
  <c r="AJ14" i="1" s="1"/>
  <c r="AK7" i="1"/>
  <c r="AL7" i="1"/>
  <c r="AM7" i="1"/>
  <c r="AN7" i="1"/>
  <c r="AO7" i="1"/>
  <c r="AP7" i="1"/>
  <c r="AP14" i="1" s="1"/>
  <c r="AQ7" i="1"/>
  <c r="AQ14" i="1" s="1"/>
  <c r="AR7" i="1"/>
  <c r="AR14" i="1" s="1"/>
  <c r="AS7" i="1"/>
  <c r="AS14" i="1" s="1"/>
  <c r="AT7" i="1"/>
  <c r="AU7" i="1"/>
  <c r="AU14" i="1" s="1"/>
  <c r="AV7" i="1"/>
  <c r="AV14" i="1" s="1"/>
  <c r="AW7" i="1"/>
  <c r="AW14" i="1" s="1"/>
  <c r="AX7" i="1"/>
  <c r="AX14" i="1" s="1"/>
  <c r="AY7" i="1"/>
  <c r="AY14" i="1" s="1"/>
  <c r="AZ7" i="1"/>
  <c r="AZ14" i="1" s="1"/>
  <c r="BA7" i="1"/>
  <c r="BA14" i="1" s="1"/>
  <c r="BB7" i="1"/>
  <c r="BB14" i="1" s="1"/>
  <c r="BC7" i="1"/>
  <c r="BC14" i="1" s="1"/>
  <c r="BD7" i="1"/>
  <c r="BD14" i="1" s="1"/>
  <c r="BE7" i="1"/>
  <c r="BE14" i="1" s="1"/>
  <c r="BF7" i="1"/>
  <c r="BF14" i="1" s="1"/>
  <c r="BG7" i="1"/>
  <c r="BG14" i="1" s="1"/>
  <c r="BH7" i="1"/>
  <c r="BH14" i="1" s="1"/>
  <c r="BI7" i="1"/>
  <c r="BI14" i="1" s="1"/>
  <c r="BJ7" i="1"/>
  <c r="BJ14" i="1" s="1"/>
  <c r="BK7" i="1"/>
  <c r="BK14" i="1" s="1"/>
  <c r="BL7" i="1"/>
  <c r="BL14" i="1" s="1"/>
  <c r="BM7" i="1"/>
  <c r="BM14" i="1" s="1"/>
  <c r="BN7" i="1"/>
  <c r="BN14" i="1" s="1"/>
  <c r="BO7" i="1"/>
  <c r="BO14" i="1" s="1"/>
  <c r="BP7" i="1"/>
  <c r="BP14" i="1" s="1"/>
  <c r="BQ7" i="1"/>
  <c r="BQ14" i="1" s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J8" i="1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F43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G33" i="2"/>
  <c r="G34" i="2"/>
  <c r="G35" i="2"/>
  <c r="G36" i="2"/>
  <c r="G37" i="2"/>
  <c r="G38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H26" i="2"/>
  <c r="I26" i="2"/>
  <c r="J26" i="2"/>
  <c r="K26" i="2"/>
  <c r="M26" i="2"/>
  <c r="N26" i="2"/>
  <c r="O26" i="2"/>
  <c r="P26" i="2"/>
  <c r="Q26" i="2"/>
  <c r="R26" i="2"/>
  <c r="S26" i="2"/>
  <c r="T26" i="2"/>
  <c r="U26" i="2"/>
  <c r="V26" i="2"/>
  <c r="W26" i="2"/>
  <c r="X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G22" i="2"/>
  <c r="G23" i="2"/>
  <c r="G24" i="2"/>
  <c r="G25" i="2"/>
  <c r="G26" i="2"/>
  <c r="G27" i="2"/>
  <c r="G21" i="2"/>
  <c r="BO45" i="1"/>
  <c r="BP45" i="1"/>
  <c r="BQ45" i="1"/>
  <c r="BU45" i="1" s="1"/>
  <c r="BN45" i="1"/>
  <c r="BM45" i="1"/>
  <c r="AU24" i="3" l="1"/>
  <c r="BB13" i="3"/>
  <c r="BB14" i="3" s="1"/>
  <c r="BJ13" i="3"/>
  <c r="BJ14" i="3" s="1"/>
  <c r="AR13" i="3"/>
  <c r="AZ13" i="3"/>
  <c r="AZ14" i="3" s="1"/>
  <c r="BH13" i="3"/>
  <c r="BH14" i="3" s="1"/>
  <c r="BP13" i="3"/>
  <c r="BP14" i="3" s="1"/>
  <c r="BH24" i="3"/>
  <c r="AK13" i="3"/>
  <c r="AS13" i="3"/>
  <c r="BA13" i="3"/>
  <c r="BA14" i="3" s="1"/>
  <c r="BI13" i="3"/>
  <c r="BI14" i="3" s="1"/>
  <c r="BQ13" i="3"/>
  <c r="BQ14" i="3" s="1"/>
  <c r="AY29" i="3"/>
  <c r="AM13" i="3"/>
  <c r="BC13" i="3"/>
  <c r="BC14" i="3" s="1"/>
  <c r="BK29" i="3"/>
  <c r="BC29" i="3"/>
  <c r="BQ29" i="3"/>
  <c r="BG29" i="3"/>
  <c r="BJ29" i="3"/>
  <c r="BB29" i="3"/>
  <c r="BI29" i="3"/>
  <c r="BA29" i="3"/>
  <c r="BP29" i="3"/>
  <c r="BH29" i="3"/>
  <c r="AZ29" i="3"/>
  <c r="BM29" i="3"/>
  <c r="BE29" i="3"/>
  <c r="AW29" i="3"/>
  <c r="BO29" i="3"/>
  <c r="BL29" i="3"/>
  <c r="BD29" i="3"/>
  <c r="AV29" i="3"/>
  <c r="Q14" i="1"/>
  <c r="BR45" i="1"/>
  <c r="AO14" i="1"/>
  <c r="BT45" i="1"/>
  <c r="AG14" i="1"/>
  <c r="Y14" i="1"/>
  <c r="AN14" i="1"/>
  <c r="AF14" i="1"/>
  <c r="X14" i="1"/>
  <c r="P14" i="1"/>
  <c r="AM14" i="1"/>
  <c r="AE14" i="1"/>
  <c r="W14" i="1"/>
  <c r="O14" i="1"/>
  <c r="AL14" i="1"/>
  <c r="AD14" i="1"/>
  <c r="V14" i="1"/>
  <c r="N14" i="1"/>
  <c r="AT14" i="1"/>
  <c r="AK14" i="1"/>
  <c r="BS45" i="1"/>
  <c r="G50" i="4"/>
  <c r="V43" i="4"/>
  <c r="V75" i="4" s="1"/>
  <c r="N43" i="4"/>
  <c r="N75" i="4" s="1"/>
  <c r="X43" i="4"/>
  <c r="X75" i="4" s="1"/>
  <c r="P43" i="4"/>
  <c r="P75" i="4" s="1"/>
  <c r="H43" i="4"/>
  <c r="H75" i="4" s="1"/>
  <c r="G49" i="4"/>
  <c r="W43" i="4"/>
  <c r="W75" i="4" s="1"/>
  <c r="O43" i="4"/>
  <c r="O75" i="4" s="1"/>
  <c r="V29" i="4"/>
  <c r="T43" i="4"/>
  <c r="T75" i="4" s="1"/>
  <c r="L43" i="4"/>
  <c r="L75" i="4" s="1"/>
  <c r="N29" i="4"/>
  <c r="U43" i="4"/>
  <c r="U75" i="4" s="1"/>
  <c r="S43" i="4"/>
  <c r="S75" i="4" s="1"/>
  <c r="K43" i="4"/>
  <c r="K75" i="4" s="1"/>
  <c r="M43" i="4"/>
  <c r="M75" i="4" s="1"/>
  <c r="H29" i="4"/>
  <c r="P29" i="4"/>
  <c r="X29" i="4"/>
  <c r="R43" i="4"/>
  <c r="R75" i="4" s="1"/>
  <c r="J43" i="4"/>
  <c r="J75" i="4" s="1"/>
  <c r="I29" i="4"/>
  <c r="Q29" i="4"/>
  <c r="G48" i="4"/>
  <c r="G52" i="4"/>
  <c r="G58" i="4" s="1"/>
  <c r="Q43" i="4"/>
  <c r="Q75" i="4" s="1"/>
  <c r="I43" i="4"/>
  <c r="I75" i="4" s="1"/>
  <c r="J29" i="6"/>
  <c r="K29" i="6"/>
  <c r="O29" i="6"/>
  <c r="R29" i="6"/>
  <c r="S29" i="6"/>
  <c r="W29" i="6"/>
  <c r="L29" i="6"/>
  <c r="T29" i="6"/>
  <c r="H34" i="6"/>
  <c r="P34" i="6"/>
  <c r="X34" i="6"/>
  <c r="M29" i="6"/>
  <c r="U29" i="6"/>
  <c r="I34" i="6"/>
  <c r="Q34" i="6"/>
  <c r="N29" i="6"/>
  <c r="V29" i="6"/>
  <c r="AZ24" i="3"/>
  <c r="AP13" i="3"/>
  <c r="AX13" i="3"/>
  <c r="AX14" i="3" s="1"/>
  <c r="BF13" i="3"/>
  <c r="BF14" i="3" s="1"/>
  <c r="BN13" i="3"/>
  <c r="BN14" i="3" s="1"/>
  <c r="AW13" i="3"/>
  <c r="AW14" i="3" s="1"/>
  <c r="BJ25" i="3"/>
  <c r="BB25" i="3"/>
  <c r="BP24" i="3"/>
  <c r="BQ25" i="3"/>
  <c r="BI25" i="3"/>
  <c r="BA25" i="3"/>
  <c r="BP25" i="3"/>
  <c r="BH25" i="3"/>
  <c r="AZ25" i="3"/>
  <c r="BN24" i="3"/>
  <c r="BF24" i="3"/>
  <c r="AX24" i="3"/>
  <c r="AL13" i="3"/>
  <c r="AT13" i="3"/>
  <c r="BO25" i="3"/>
  <c r="BG25" i="3"/>
  <c r="AY25" i="3"/>
  <c r="BM24" i="3"/>
  <c r="BE24" i="3"/>
  <c r="AQ13" i="3"/>
  <c r="AY13" i="3"/>
  <c r="AY14" i="3" s="1"/>
  <c r="BG13" i="3"/>
  <c r="BG14" i="3" s="1"/>
  <c r="BO13" i="3"/>
  <c r="BO14" i="3" s="1"/>
  <c r="BN25" i="3"/>
  <c r="BF25" i="3"/>
  <c r="AX25" i="3"/>
  <c r="BL24" i="3"/>
  <c r="BD24" i="3"/>
  <c r="AV24" i="3"/>
  <c r="AN13" i="3"/>
  <c r="BK13" i="3"/>
  <c r="BK14" i="3" s="1"/>
  <c r="BM25" i="3"/>
  <c r="BE25" i="3"/>
  <c r="AW25" i="3"/>
  <c r="BC24" i="3"/>
  <c r="BL25" i="3"/>
  <c r="BD25" i="3"/>
  <c r="AV25" i="3"/>
  <c r="AV27" i="3" s="1"/>
  <c r="BJ24" i="3"/>
  <c r="BB24" i="3"/>
  <c r="BQ24" i="3"/>
  <c r="BI24" i="3"/>
  <c r="BA24" i="3"/>
  <c r="BR52" i="3"/>
  <c r="BX52" i="3"/>
  <c r="AU14" i="3"/>
  <c r="BV52" i="3"/>
  <c r="BN14" i="5"/>
  <c r="BM14" i="5"/>
  <c r="BE14" i="5"/>
  <c r="AW14" i="5"/>
  <c r="BL14" i="5"/>
  <c r="BD14" i="5"/>
  <c r="AV14" i="5"/>
  <c r="BJ14" i="5"/>
  <c r="BB14" i="5"/>
  <c r="BR13" i="5"/>
  <c r="BC14" i="5"/>
  <c r="BQ14" i="5"/>
  <c r="BI14" i="5"/>
  <c r="BA14" i="5"/>
  <c r="AU14" i="5"/>
  <c r="BP14" i="5"/>
  <c r="BH14" i="5"/>
  <c r="AZ14" i="5"/>
  <c r="BO14" i="5"/>
  <c r="BG14" i="5"/>
  <c r="AY14" i="5"/>
  <c r="BF14" i="5"/>
  <c r="AX14" i="5"/>
  <c r="BK14" i="5"/>
  <c r="BR41" i="5"/>
  <c r="BS41" i="5"/>
  <c r="BT41" i="5"/>
  <c r="BU41" i="5"/>
  <c r="BW41" i="5"/>
  <c r="BX41" i="5"/>
  <c r="H47" i="4"/>
  <c r="F47" i="4"/>
  <c r="H48" i="4"/>
  <c r="F48" i="4"/>
  <c r="H52" i="4"/>
  <c r="F52" i="4"/>
  <c r="F49" i="4"/>
  <c r="H49" i="4"/>
  <c r="H51" i="4"/>
  <c r="F51" i="4"/>
  <c r="G47" i="4"/>
  <c r="H50" i="4"/>
  <c r="F50" i="4"/>
  <c r="G51" i="4"/>
  <c r="G61" i="4" s="1"/>
  <c r="G62" i="4"/>
  <c r="G59" i="4"/>
  <c r="K29" i="4"/>
  <c r="S29" i="4"/>
  <c r="G34" i="4"/>
  <c r="O34" i="4"/>
  <c r="W34" i="4"/>
  <c r="G46" i="4" s="1"/>
  <c r="G56" i="4" s="1"/>
  <c r="L29" i="4"/>
  <c r="T29" i="4"/>
  <c r="H34" i="4"/>
  <c r="P34" i="4"/>
  <c r="X34" i="4"/>
  <c r="M29" i="4"/>
  <c r="U29" i="4"/>
  <c r="I34" i="4"/>
  <c r="Q34" i="4"/>
  <c r="J34" i="4"/>
  <c r="R34" i="4"/>
  <c r="G54" i="2"/>
  <c r="G56" i="2"/>
  <c r="G53" i="2"/>
  <c r="G58" i="2"/>
  <c r="H52" i="2"/>
  <c r="G52" i="2"/>
  <c r="BT52" i="3"/>
  <c r="BU52" i="3"/>
  <c r="BW52" i="3"/>
  <c r="BS52" i="3"/>
  <c r="BY45" i="1"/>
  <c r="BX45" i="1"/>
  <c r="BW45" i="1"/>
  <c r="BV45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AX32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E31" i="1"/>
  <c r="AY31" i="1"/>
  <c r="AZ31" i="1"/>
  <c r="BA31" i="1"/>
  <c r="BB31" i="1"/>
  <c r="BC31" i="1"/>
  <c r="BD31" i="1"/>
  <c r="BR14" i="3" l="1"/>
  <c r="AY26" i="3"/>
  <c r="AV26" i="3"/>
  <c r="AU26" i="3"/>
  <c r="AZ26" i="3"/>
  <c r="G57" i="4"/>
  <c r="G60" i="4"/>
  <c r="H77" i="4"/>
  <c r="P77" i="4"/>
  <c r="X77" i="4"/>
  <c r="I77" i="4"/>
  <c r="Q77" i="4"/>
  <c r="L77" i="4"/>
  <c r="J77" i="4"/>
  <c r="R77" i="4"/>
  <c r="T77" i="4"/>
  <c r="M77" i="4"/>
  <c r="K77" i="4"/>
  <c r="S77" i="4"/>
  <c r="Y75" i="4"/>
  <c r="Y76" i="4" s="1"/>
  <c r="U77" i="4"/>
  <c r="N77" i="4"/>
  <c r="V77" i="4"/>
  <c r="O77" i="4"/>
  <c r="W77" i="4"/>
  <c r="F54" i="6"/>
  <c r="BF27" i="3"/>
  <c r="BP26" i="3"/>
  <c r="AV28" i="3"/>
  <c r="AV16" i="3" s="1"/>
  <c r="AZ27" i="3"/>
  <c r="AZ28" i="3" s="1"/>
  <c r="AZ16" i="3" s="1"/>
  <c r="BH27" i="3"/>
  <c r="BG26" i="3"/>
  <c r="BP27" i="3"/>
  <c r="BG27" i="3"/>
  <c r="BN27" i="3"/>
  <c r="BK26" i="3"/>
  <c r="BH26" i="3"/>
  <c r="BN26" i="3"/>
  <c r="BC26" i="3"/>
  <c r="BF26" i="3"/>
  <c r="BD27" i="3"/>
  <c r="BJ26" i="3"/>
  <c r="BD26" i="3"/>
  <c r="AX26" i="3"/>
  <c r="BL27" i="3"/>
  <c r="AW27" i="3"/>
  <c r="BB26" i="3"/>
  <c r="BM26" i="3"/>
  <c r="BB27" i="3"/>
  <c r="BC27" i="3"/>
  <c r="BE27" i="3"/>
  <c r="BQ26" i="3"/>
  <c r="BO26" i="3"/>
  <c r="BE26" i="3"/>
  <c r="BL26" i="3"/>
  <c r="BM27" i="3"/>
  <c r="BQ27" i="3"/>
  <c r="AY27" i="3"/>
  <c r="AY28" i="3" s="1"/>
  <c r="AY16" i="3" s="1"/>
  <c r="BI26" i="3"/>
  <c r="AW26" i="3"/>
  <c r="BA27" i="3"/>
  <c r="BI27" i="3"/>
  <c r="BJ27" i="3"/>
  <c r="BK27" i="3"/>
  <c r="AX27" i="3"/>
  <c r="BO27" i="3"/>
  <c r="BA26" i="3"/>
  <c r="F60" i="4"/>
  <c r="F57" i="4"/>
  <c r="F62" i="4"/>
  <c r="F59" i="4"/>
  <c r="F61" i="4"/>
  <c r="F58" i="4"/>
  <c r="H62" i="4"/>
  <c r="H59" i="4"/>
  <c r="H61" i="4"/>
  <c r="H58" i="4"/>
  <c r="H60" i="4"/>
  <c r="H57" i="4"/>
  <c r="F46" i="4"/>
  <c r="F56" i="4" s="1"/>
  <c r="H46" i="4"/>
  <c r="H56" i="4" s="1"/>
  <c r="BH28" i="3" l="1"/>
  <c r="BH16" i="3" s="1"/>
  <c r="BL28" i="3"/>
  <c r="BL16" i="3" s="1"/>
  <c r="BG28" i="3"/>
  <c r="BG16" i="3" s="1"/>
  <c r="BF28" i="3"/>
  <c r="BF16" i="3" s="1"/>
  <c r="BP28" i="3"/>
  <c r="BP16" i="3" s="1"/>
  <c r="BE28" i="3"/>
  <c r="BE16" i="3" s="1"/>
  <c r="AX28" i="3"/>
  <c r="AX16" i="3" s="1"/>
  <c r="BD28" i="3"/>
  <c r="BD16" i="3" s="1"/>
  <c r="BK28" i="3"/>
  <c r="BK16" i="3" s="1"/>
  <c r="BM28" i="3"/>
  <c r="BM16" i="3" s="1"/>
  <c r="BJ28" i="3"/>
  <c r="BJ16" i="3" s="1"/>
  <c r="BB28" i="3"/>
  <c r="BB16" i="3" s="1"/>
  <c r="BO28" i="3"/>
  <c r="BO16" i="3" s="1"/>
  <c r="AW28" i="3"/>
  <c r="AW16" i="3" s="1"/>
  <c r="BQ28" i="3"/>
  <c r="BQ16" i="3" s="1"/>
  <c r="BC28" i="3"/>
  <c r="BC16" i="3" s="1"/>
  <c r="BA28" i="3"/>
  <c r="BA16" i="3" s="1"/>
  <c r="BI28" i="3"/>
  <c r="BI16" i="3" s="1"/>
  <c r="BN28" i="3"/>
  <c r="BN16" i="3" s="1"/>
</calcChain>
</file>

<file path=xl/sharedStrings.xml><?xml version="1.0" encoding="utf-8"?>
<sst xmlns="http://schemas.openxmlformats.org/spreadsheetml/2006/main" count="749" uniqueCount="75">
  <si>
    <t>PIL</t>
  </si>
  <si>
    <t>FOI</t>
  </si>
  <si>
    <t>CONC</t>
  </si>
  <si>
    <t>CORR</t>
  </si>
  <si>
    <t>c.t.</t>
  </si>
  <si>
    <t>s.t.</t>
  </si>
  <si>
    <t>OPERAI</t>
  </si>
  <si>
    <t>IMPIEGATI</t>
  </si>
  <si>
    <t>Retribuzioni 
orarie lorde</t>
  </si>
  <si>
    <t xml:space="preserve">Retribuzioni contrattuali (base 2021)  </t>
  </si>
  <si>
    <t xml:space="preserve">Territorio: Italia  </t>
  </si>
  <si>
    <t xml:space="preserve">Correzione: Dati grezzi  </t>
  </si>
  <si>
    <t xml:space="preserve">Profilo professionale del dipendente: Totale dipendenti al netto dei dirigenti  </t>
  </si>
  <si>
    <t xml:space="preserve">Frequenza  </t>
  </si>
  <si>
    <t xml:space="preserve">  </t>
  </si>
  <si>
    <t xml:space="preserve">Annuale  </t>
  </si>
  <si>
    <t xml:space="preserve">Tempo  </t>
  </si>
  <si>
    <t xml:space="preserve">2005  </t>
  </si>
  <si>
    <t xml:space="preserve">2006  </t>
  </si>
  <si>
    <t xml:space="preserve">2007  </t>
  </si>
  <si>
    <t xml:space="preserve">2008  </t>
  </si>
  <si>
    <t xml:space="preserve">2009  </t>
  </si>
  <si>
    <t xml:space="preserve">2010  </t>
  </si>
  <si>
    <t xml:space="preserve">2011  </t>
  </si>
  <si>
    <t xml:space="preserve">2012  </t>
  </si>
  <si>
    <t xml:space="preserve">2013  </t>
  </si>
  <si>
    <t xml:space="preserve">2014  </t>
  </si>
  <si>
    <t xml:space="preserve">2015  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</si>
  <si>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</si>
  <si>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</si>
  <si>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</si>
  <si>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</si>
  <si>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</si>
  <si>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</si>
  <si>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</si>
  <si>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</si>
  <si>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Indicatore  </t>
  </si>
  <si>
    <t xml:space="preserve">Gruppo di contratto e contratto  </t>
  </si>
  <si>
    <t xml:space="preserve">Indice della retribuzione contrattuale oraria - base dicembre 2021=100  </t>
  </si>
  <si>
    <t xml:space="preserve">Totale economia  </t>
  </si>
  <si>
    <t xml:space="preserve">Settore privato  </t>
  </si>
  <si>
    <t xml:space="preserve">Attività della pubblica amministrazione  </t>
  </si>
  <si>
    <t xml:space="preserve">Indice della retribuzione contrattuale per dipendente - base dicembre 2021=100  </t>
  </si>
  <si>
    <t>FOI s.t.</t>
  </si>
  <si>
    <t>2005-2023</t>
  </si>
  <si>
    <t>2019-2023</t>
  </si>
  <si>
    <t>Totale economia  (a)</t>
  </si>
  <si>
    <t>Retribuzioni 
orarie lorde - IMPIEGATI Industria</t>
  </si>
  <si>
    <t>Retribuzioni contrattuali
orarie lorde</t>
  </si>
  <si>
    <t>PIL reale [dx]</t>
  </si>
  <si>
    <t>FOI (b)</t>
  </si>
  <si>
    <t>(a) - (b)</t>
  </si>
  <si>
    <t>PIL reale</t>
  </si>
  <si>
    <t>FOI s.t. (a)</t>
  </si>
  <si>
    <t>Intera Economia</t>
  </si>
  <si>
    <t>Retribuzioni 
contrattuali orarie lorde - 
Intera Economia</t>
  </si>
  <si>
    <t>Retribuzioni
contrattuali orarie lorde -
Operai Industria</t>
  </si>
  <si>
    <t>Retribuzioni 
contrattuali orarie lorde -
Operai Industria</t>
  </si>
  <si>
    <t>Retribuzioni 
contrattuali orarie lorde -
Intera Economia (a)</t>
  </si>
  <si>
    <t xml:space="preserve">Retribuzioni contrattuali lorde orarie - </t>
  </si>
  <si>
    <t xml:space="preserve">Retribuzioni contrattuali lorde per dipendente - </t>
  </si>
  <si>
    <t>Differenze (a)</t>
  </si>
  <si>
    <t>Accumulazione comoposta di (a)</t>
  </si>
  <si>
    <t>Accumulazione composta di (a)</t>
  </si>
  <si>
    <t>2005-2019</t>
  </si>
  <si>
    <t>Min (a; b)</t>
  </si>
  <si>
    <t>Pil</t>
  </si>
  <si>
    <t>Totale economia  (b)</t>
  </si>
  <si>
    <t>Cumulata delle differenbze delle variazioni in capitalizzazione composta</t>
  </si>
  <si>
    <t>serie FOI ricostruita per tenere conto dei cambi di anno base</t>
  </si>
  <si>
    <t>Retribuzioni</t>
  </si>
  <si>
    <t>Variazioni in accumulazione composta</t>
  </si>
  <si>
    <t>Fattori</t>
  </si>
  <si>
    <t>Produttoria</t>
  </si>
  <si>
    <t>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</si>
</sst>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%"/>
    <numFmt numFmtId="166" formatCode="#,##0.000"/>
    <numFmt numFmtId="167" formatCode="#,##0.0000"/>
    <numFmt numFmtId="168" formatCode="0.00000000%"/>
    <numFmt numFmtId="169" formatCode="0.0000000"/>
  </numFmts>
  <fonts count="3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5"/>
      <color theme="1"/>
      <name val="Calibri Light"/>
      <family val="2"/>
    </font>
    <font>
      <b/>
      <sz val="8"/>
      <color theme="1"/>
      <name val="Calibri Light"/>
      <family val="2"/>
    </font>
    <font>
      <sz val="8"/>
      <color theme="1"/>
      <name val="Calibri Light"/>
      <family val="2"/>
    </font>
    <font>
      <sz val="8"/>
      <color theme="3" tint="0.499984740745262"/>
      <name val="Calibri Light"/>
      <family val="2"/>
    </font>
    <font>
      <b/>
      <sz val="7"/>
      <color theme="1"/>
      <name val="Calibri Light"/>
      <family val="2"/>
    </font>
    <font>
      <sz val="7"/>
      <color theme="1"/>
      <name val="Calibri Light"/>
      <family val="2"/>
    </font>
    <font>
      <b/>
      <sz val="7"/>
      <color theme="3" tint="0.499984740745262"/>
      <name val="Calibri Light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</cellStyleXfs>
  <cellXfs count="92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8" fillId="0" borderId="10" xfId="0" applyFont="1" applyBorder="1"/>
    <xf numFmtId="2" fontId="18" fillId="0" borderId="10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0" fillId="34" borderId="10" xfId="0" applyFill="1" applyBorder="1" applyAlignment="1">
      <alignment horizontal="left" vertical="top" wrapText="1"/>
    </xf>
    <xf numFmtId="0" fontId="0" fillId="33" borderId="10" xfId="0" applyFill="1" applyBorder="1" applyAlignment="1">
      <alignment horizontal="left"/>
    </xf>
    <xf numFmtId="0" fontId="0" fillId="0" borderId="10" xfId="0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" fillId="34" borderId="10" xfId="0" applyFont="1" applyFill="1" applyBorder="1" applyAlignment="1">
      <alignment horizontal="left" vertical="top" wrapText="1"/>
    </xf>
    <xf numFmtId="0" fontId="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10" xfId="0" applyNumberFormat="1" applyBorder="1" applyAlignment="1">
      <alignment horizontal="center" vertical="center"/>
    </xf>
    <xf numFmtId="165" fontId="0" fillId="0" borderId="0" xfId="1" applyNumberFormat="1" applyFont="1"/>
    <xf numFmtId="10" fontId="18" fillId="0" borderId="0" xfId="1" applyNumberFormat="1" applyFont="1" applyAlignment="1">
      <alignment horizontal="center" vertical="center"/>
    </xf>
    <xf numFmtId="10" fontId="18" fillId="0" borderId="10" xfId="1" applyNumberFormat="1" applyFont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0" fontId="18" fillId="0" borderId="0" xfId="0" applyNumberFormat="1" applyFont="1"/>
    <xf numFmtId="167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4" borderId="0" xfId="0" applyFill="1" applyAlignment="1">
      <alignment horizontal="left" vertical="top" wrapText="1"/>
    </xf>
    <xf numFmtId="0" fontId="19" fillId="0" borderId="0" xfId="0" applyFont="1" applyAlignment="1">
      <alignment horizontal="center"/>
    </xf>
    <xf numFmtId="0" fontId="0" fillId="34" borderId="10" xfId="0" applyFill="1" applyBorder="1" applyAlignment="1">
      <alignment horizontal="center" vertical="center" wrapText="1"/>
    </xf>
    <xf numFmtId="0" fontId="1" fillId="0" borderId="10" xfId="0" applyFont="1" applyBorder="1"/>
    <xf numFmtId="0" fontId="0" fillId="0" borderId="10" xfId="0" applyBorder="1"/>
    <xf numFmtId="167" fontId="0" fillId="0" borderId="10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166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23" fillId="0" borderId="10" xfId="0" applyFont="1" applyBorder="1"/>
    <xf numFmtId="10" fontId="18" fillId="0" borderId="0" xfId="1" applyNumberFormat="1" applyFont="1" applyBorder="1" applyAlignment="1">
      <alignment horizontal="center" vertical="center"/>
    </xf>
    <xf numFmtId="10" fontId="18" fillId="0" borderId="10" xfId="0" applyNumberFormat="1" applyFont="1" applyBorder="1"/>
    <xf numFmtId="0" fontId="19" fillId="37" borderId="10" xfId="0" applyFont="1" applyFill="1" applyBorder="1" applyAlignment="1">
      <alignment horizontal="center" vertical="center"/>
    </xf>
    <xf numFmtId="0" fontId="24" fillId="37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/>
    <xf numFmtId="2" fontId="18" fillId="37" borderId="0" xfId="0" applyNumberFormat="1" applyFont="1" applyFill="1" applyAlignment="1">
      <alignment horizontal="center" vertical="center"/>
    </xf>
    <xf numFmtId="0" fontId="19" fillId="37" borderId="10" xfId="0" applyFont="1" applyFill="1" applyBorder="1" applyAlignment="1">
      <alignment horizontal="center"/>
    </xf>
    <xf numFmtId="0" fontId="18" fillId="37" borderId="10" xfId="0" applyFont="1" applyFill="1" applyBorder="1"/>
    <xf numFmtId="165" fontId="18" fillId="38" borderId="10" xfId="1" applyNumberFormat="1" applyFont="1" applyFill="1" applyBorder="1"/>
    <xf numFmtId="2" fontId="18" fillId="38" borderId="10" xfId="0" applyNumberFormat="1" applyFont="1" applyFill="1" applyBorder="1" applyAlignment="1">
      <alignment horizontal="center" vertical="center"/>
    </xf>
    <xf numFmtId="10" fontId="18" fillId="0" borderId="0" xfId="1" applyNumberFormat="1" applyFont="1"/>
    <xf numFmtId="0" fontId="19" fillId="39" borderId="10" xfId="0" applyFont="1" applyFill="1" applyBorder="1" applyAlignment="1">
      <alignment horizontal="center" vertical="center"/>
    </xf>
    <xf numFmtId="0" fontId="25" fillId="39" borderId="10" xfId="0" applyFont="1" applyFill="1" applyBorder="1" applyAlignment="1">
      <alignment horizontal="center" vertical="center" wrapText="1"/>
    </xf>
    <xf numFmtId="0" fontId="19" fillId="39" borderId="10" xfId="0" applyFont="1" applyFill="1" applyBorder="1"/>
    <xf numFmtId="2" fontId="19" fillId="39" borderId="0" xfId="0" applyNumberFormat="1" applyFont="1" applyFill="1" applyAlignment="1">
      <alignment horizontal="center" vertical="center"/>
    </xf>
    <xf numFmtId="0" fontId="26" fillId="0" borderId="10" xfId="0" applyFont="1" applyBorder="1"/>
    <xf numFmtId="168" fontId="26" fillId="0" borderId="10" xfId="1" applyNumberFormat="1" applyFont="1" applyBorder="1"/>
    <xf numFmtId="0" fontId="19" fillId="39" borderId="10" xfId="0" applyFont="1" applyFill="1" applyBorder="1" applyAlignment="1">
      <alignment horizontal="center"/>
    </xf>
    <xf numFmtId="0" fontId="27" fillId="39" borderId="10" xfId="0" applyFont="1" applyFill="1" applyBorder="1"/>
    <xf numFmtId="0" fontId="19" fillId="0" borderId="0" xfId="0" applyFont="1"/>
    <xf numFmtId="10" fontId="19" fillId="0" borderId="10" xfId="0" applyNumberFormat="1" applyFont="1" applyBorder="1" applyAlignment="1">
      <alignment horizontal="center"/>
    </xf>
    <xf numFmtId="2" fontId="28" fillId="39" borderId="10" xfId="0" applyNumberFormat="1" applyFont="1" applyFill="1" applyBorder="1" applyAlignment="1">
      <alignment horizontal="center" vertical="center"/>
    </xf>
    <xf numFmtId="0" fontId="28" fillId="39" borderId="10" xfId="0" applyFont="1" applyFill="1" applyBorder="1"/>
    <xf numFmtId="0" fontId="29" fillId="0" borderId="0" xfId="0" applyFont="1"/>
    <xf numFmtId="0" fontId="30" fillId="39" borderId="12" xfId="0" applyFont="1" applyFill="1" applyBorder="1"/>
    <xf numFmtId="2" fontId="28" fillId="39" borderId="10" xfId="0" applyNumberFormat="1" applyFont="1" applyFill="1" applyBorder="1" applyAlignment="1">
      <alignment horizontal="left" vertical="center"/>
    </xf>
    <xf numFmtId="0" fontId="28" fillId="39" borderId="10" xfId="0" applyFont="1" applyFill="1" applyBorder="1" applyAlignment="1">
      <alignment horizontal="left"/>
    </xf>
    <xf numFmtId="164" fontId="26" fillId="0" borderId="10" xfId="0" applyNumberFormat="1" applyFont="1" applyBorder="1" applyAlignment="1">
      <alignment horizontal="center" vertical="center"/>
    </xf>
    <xf numFmtId="169" fontId="26" fillId="0" borderId="10" xfId="0" applyNumberFormat="1" applyFont="1" applyBorder="1"/>
    <xf numFmtId="10" fontId="26" fillId="0" borderId="10" xfId="1" applyNumberFormat="1" applyFont="1" applyBorder="1"/>
    <xf numFmtId="10" fontId="0" fillId="0" borderId="10" xfId="1" applyNumberFormat="1" applyFont="1" applyBorder="1" applyAlignment="1">
      <alignment horizontal="center" vertical="center"/>
    </xf>
    <xf numFmtId="10" fontId="0" fillId="0" borderId="10" xfId="1" applyNumberFormat="1" applyFont="1" applyBorder="1"/>
    <xf numFmtId="0" fontId="0" fillId="34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4" borderId="10" xfId="0" applyFill="1" applyBorder="1" applyAlignment="1">
      <alignment horizontal="left" vertical="top" wrapText="1"/>
    </xf>
    <xf numFmtId="0" fontId="0" fillId="33" borderId="10" xfId="0" applyFill="1" applyBorder="1" applyAlignment="1">
      <alignment horizontal="left"/>
    </xf>
    <xf numFmtId="0" fontId="1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34" borderId="13" xfId="0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5" borderId="0" xfId="0" applyFont="1" applyFill="1" applyAlignment="1">
      <alignment horizontal="center" vertical="center"/>
    </xf>
    <xf numFmtId="0" fontId="18" fillId="36" borderId="0" xfId="0" applyFont="1" applyFill="1" applyAlignment="1">
      <alignment horizontal="center" vertical="center"/>
    </xf>
    <xf numFmtId="0" fontId="19" fillId="37" borderId="14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/>
    </xf>
    <xf numFmtId="0" fontId="18" fillId="39" borderId="10" xfId="0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6" fontId="0" fillId="0" borderId="15" xfId="0" applyNumberFormat="1" applyFill="1" applyBorder="1" applyAlignment="1">
      <alignment horizontal="center" vertical="center"/>
    </xf>
    <xf numFmtId="10" fontId="0" fillId="0" borderId="0" xfId="1" applyNumberFormat="1" applyFont="1"/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rmale 2" xfId="43" xr:uid="{02FDA831-75F4-461B-9BA9-098DA598B2DF}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colors>
    <mruColors>
      <color rgb="FF808000"/>
      <color rgb="FF666633"/>
      <color rgb="FFFF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91547035641525E-2"/>
          <c:y val="2.0947587671050285E-2"/>
          <c:w val="0.92972098767374356"/>
          <c:h val="0.82667934806173793"/>
        </c:manualLayout>
      </c:layout>
      <c:areaChart>
        <c:grouping val="standard"/>
        <c:varyColors val="0"/>
        <c:ser>
          <c:idx val="1"/>
          <c:order val="3"/>
          <c:tx>
            <c:strRef>
              <c:f>'NEW 1'!$D$29</c:f>
              <c:strCache>
                <c:ptCount val="1"/>
                <c:pt idx="0">
                  <c:v>(a) - (b)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'NEW 1'!$G$21:$X$21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1'!$G$29:$X$29</c:f>
              <c:numCache>
                <c:formatCode>0.0000</c:formatCode>
                <c:ptCount val="18"/>
                <c:pt idx="0">
                  <c:v>-1.1095750535067728E-2</c:v>
                </c:pt>
                <c:pt idx="1">
                  <c:v>-4.1155899568610099E-3</c:v>
                </c:pt>
                <c:pt idx="2">
                  <c:v>-3.3188433188433564E-3</c:v>
                </c:pt>
                <c:pt idx="3">
                  <c:v>-2.2204425681469075E-2</c:v>
                </c:pt>
                <c:pt idx="4">
                  <c:v>-6.3568565429605872E-3</c:v>
                </c:pt>
                <c:pt idx="5">
                  <c:v>8.9616685456594958E-3</c:v>
                </c:pt>
                <c:pt idx="6">
                  <c:v>1.5788548611627595E-2</c:v>
                </c:pt>
                <c:pt idx="7">
                  <c:v>-1.7582816717709449E-3</c:v>
                </c:pt>
                <c:pt idx="8">
                  <c:v>-1.1061875604253757E-2</c:v>
                </c:pt>
                <c:pt idx="9">
                  <c:v>-1.1571133693236035E-2</c:v>
                </c:pt>
                <c:pt idx="10">
                  <c:v>-7.3157894736840534E-3</c:v>
                </c:pt>
                <c:pt idx="11">
                  <c:v>5.7808854879983773E-3</c:v>
                </c:pt>
                <c:pt idx="12">
                  <c:v>-3.6770690596634736E-3</c:v>
                </c:pt>
                <c:pt idx="13">
                  <c:v>-6.3848916346467277E-3</c:v>
                </c:pt>
                <c:pt idx="14">
                  <c:v>-7.9949705229944712E-3</c:v>
                </c:pt>
                <c:pt idx="15">
                  <c:v>1.2518334610714277E-2</c:v>
                </c:pt>
                <c:pt idx="16">
                  <c:v>6.9581104157000917E-2</c:v>
                </c:pt>
                <c:pt idx="17">
                  <c:v>2.5404226225718363E-2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6-45F2-976F-A73A7924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178752"/>
        <c:axId val="1170179232"/>
      </c:areaChart>
      <c:lineChart>
        <c:grouping val="standard"/>
        <c:varyColors val="0"/>
        <c:ser>
          <c:idx val="0"/>
          <c:order val="0"/>
          <c:tx>
            <c:v>Retribuzioni contrattuali lorde orarie - Intera Economia (b)</c:v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'NEW 1'!$G$21:$X$21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1'!$G$22:$X$22</c:f>
              <c:numCache>
                <c:formatCode>#,##0.00</c:formatCode>
                <c:ptCount val="18"/>
                <c:pt idx="0">
                  <c:v>3.1047865459249646E-2</c:v>
                </c:pt>
                <c:pt idx="1">
                  <c:v>2.1329987452948673E-2</c:v>
                </c:pt>
                <c:pt idx="2">
                  <c:v>3.5626535626535505E-2</c:v>
                </c:pt>
                <c:pt idx="3">
                  <c:v>2.9655990510083052E-2</c:v>
                </c:pt>
                <c:pt idx="4">
                  <c:v>2.188940092165903E-2</c:v>
                </c:pt>
                <c:pt idx="5">
                  <c:v>1.8038331454340417E-2</c:v>
                </c:pt>
                <c:pt idx="6">
                  <c:v>1.439645625692143E-2</c:v>
                </c:pt>
                <c:pt idx="7">
                  <c:v>1.3100436681222849E-2</c:v>
                </c:pt>
                <c:pt idx="8">
                  <c:v>1.2931034482758674E-2</c:v>
                </c:pt>
                <c:pt idx="9">
                  <c:v>1.0638297872340496E-2</c:v>
                </c:pt>
                <c:pt idx="10">
                  <c:v>6.3157894736840525E-3</c:v>
                </c:pt>
                <c:pt idx="11">
                  <c:v>5.2301255230124966E-3</c:v>
                </c:pt>
                <c:pt idx="12">
                  <c:v>1.4568158168574374E-2</c:v>
                </c:pt>
                <c:pt idx="13">
                  <c:v>1.1282051282051286E-2</c:v>
                </c:pt>
                <c:pt idx="14">
                  <c:v>5.0709939148072536E-3</c:v>
                </c:pt>
                <c:pt idx="15">
                  <c:v>6.0544904137236344E-3</c:v>
                </c:pt>
                <c:pt idx="16">
                  <c:v>1.1033099297893534E-2</c:v>
                </c:pt>
                <c:pt idx="17">
                  <c:v>2.876984126984139E-2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6-45F2-976F-A73A7924A209}"/>
            </c:ext>
          </c:extLst>
        </c:ser>
        <c:ser>
          <c:idx val="3"/>
          <c:order val="1"/>
          <c:tx>
            <c:v>Retribuzioni contrattuali lorde per dipendente - Intera Economia</c:v>
          </c:tx>
          <c:spPr>
            <a:ln w="2540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3278008298755207E-2"/>
                  <c:y val="-8.9870214038981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04-4F99-8379-99857CA5FE2D}"/>
                </c:ext>
              </c:extLst>
            </c:dLbl>
            <c:dLbl>
              <c:idx val="17"/>
              <c:layout>
                <c:manualLayout>
                  <c:x val="-2.2130013831258644E-3"/>
                  <c:y val="4.958356636633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04-4F99-8379-99857CA5F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1'!$G$21:$X$21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1'!$G$25:$X$25</c:f>
              <c:numCache>
                <c:formatCode>0.00%</c:formatCode>
                <c:ptCount val="18"/>
                <c:pt idx="0">
                  <c:v>3.2425421530480003E-2</c:v>
                </c:pt>
                <c:pt idx="1">
                  <c:v>2.0100502512562901E-2</c:v>
                </c:pt>
                <c:pt idx="2">
                  <c:v>3.5714285714285587E-2</c:v>
                </c:pt>
                <c:pt idx="3">
                  <c:v>3.0915576694411584E-2</c:v>
                </c:pt>
                <c:pt idx="4">
                  <c:v>2.1914648212225885E-2</c:v>
                </c:pt>
                <c:pt idx="5">
                  <c:v>1.6930022573363512E-2</c:v>
                </c:pt>
                <c:pt idx="6">
                  <c:v>1.4428412874583962E-2</c:v>
                </c:pt>
                <c:pt idx="7">
                  <c:v>1.5317286652078765E-2</c:v>
                </c:pt>
                <c:pt idx="8">
                  <c:v>1.0775862068965525E-2</c:v>
                </c:pt>
                <c:pt idx="9">
                  <c:v>1.1727078891258014E-2</c:v>
                </c:pt>
                <c:pt idx="10">
                  <c:v>6.322444678608985E-3</c:v>
                </c:pt>
                <c:pt idx="11">
                  <c:v>6.2827225130890341E-3</c:v>
                </c:pt>
                <c:pt idx="12">
                  <c:v>1.4568158168574374E-2</c:v>
                </c:pt>
                <c:pt idx="13">
                  <c:v>1.1282051282051286E-2</c:v>
                </c:pt>
                <c:pt idx="14">
                  <c:v>4.0567951318459805E-3</c:v>
                </c:pt>
                <c:pt idx="15">
                  <c:v>7.0707070707070052E-3</c:v>
                </c:pt>
                <c:pt idx="16">
                  <c:v>1.1033099297893534E-2</c:v>
                </c:pt>
                <c:pt idx="17">
                  <c:v>2.876984126984139E-2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6-45F2-976F-A73A7924A209}"/>
            </c:ext>
          </c:extLst>
        </c:ser>
        <c:ser>
          <c:idx val="6"/>
          <c:order val="2"/>
          <c:tx>
            <c:strRef>
              <c:f>'NEW 1'!$D$28:$E$28</c:f>
              <c:strCache>
                <c:ptCount val="2"/>
                <c:pt idx="0">
                  <c:v>FOI s.t. (a)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2.7662517289073388E-2"/>
                  <c:y val="-6.5078430855814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04-4F99-8379-99857CA5FE2D}"/>
                </c:ext>
              </c:extLst>
            </c:dLbl>
            <c:dLbl>
              <c:idx val="16"/>
              <c:layout>
                <c:manualLayout>
                  <c:x val="3.6514522821576599E-2"/>
                  <c:y val="-2.9440242530011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04-4F99-8379-99857CA5FE2D}"/>
                </c:ext>
              </c:extLst>
            </c:dLbl>
            <c:dLbl>
              <c:idx val="17"/>
              <c:layout>
                <c:manualLayout>
                  <c:x val="-1.3278008298755186E-2"/>
                  <c:y val="5.26825392642306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04-4F99-8379-99857CA5F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1'!$G$21:$X$21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1'!$G$28:$X$28</c:f>
              <c:numCache>
                <c:formatCode>0.00%</c:formatCode>
                <c:ptCount val="18"/>
                <c:pt idx="0">
                  <c:v>1.9952114924181918E-2</c:v>
                </c:pt>
                <c:pt idx="1">
                  <c:v>1.7214397496087663E-2</c:v>
                </c:pt>
                <c:pt idx="2">
                  <c:v>3.2307692307692149E-2</c:v>
                </c:pt>
                <c:pt idx="3">
                  <c:v>7.4515648286139768E-3</c:v>
                </c:pt>
                <c:pt idx="4">
                  <c:v>1.5532544378698443E-2</c:v>
                </c:pt>
                <c:pt idx="5">
                  <c:v>2.6999999999999913E-2</c:v>
                </c:pt>
                <c:pt idx="6">
                  <c:v>3.0185004868549026E-2</c:v>
                </c:pt>
                <c:pt idx="7">
                  <c:v>1.1342155009451904E-2</c:v>
                </c:pt>
                <c:pt idx="8">
                  <c:v>1.8691588785049174E-3</c:v>
                </c:pt>
                <c:pt idx="9">
                  <c:v>-9.3283582089553896E-4</c:v>
                </c:pt>
                <c:pt idx="10">
                  <c:v>-1.0000000000000009E-3</c:v>
                </c:pt>
                <c:pt idx="11">
                  <c:v>1.1011011011010874E-2</c:v>
                </c:pt>
                <c:pt idx="12">
                  <c:v>1.0891089108910901E-2</c:v>
                </c:pt>
                <c:pt idx="13">
                  <c:v>4.8971596474045587E-3</c:v>
                </c:pt>
                <c:pt idx="14">
                  <c:v>-2.9239766081872176E-3</c:v>
                </c:pt>
                <c:pt idx="15">
                  <c:v>1.8572825024437911E-2</c:v>
                </c:pt>
                <c:pt idx="16">
                  <c:v>8.0614203454894451E-2</c:v>
                </c:pt>
                <c:pt idx="17">
                  <c:v>5.4174067495559752E-2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6-45F2-976F-A73A7924A209}"/>
            </c:ext>
          </c:extLst>
        </c:ser>
        <c:ser>
          <c:idx val="2"/>
          <c:order val="4"/>
          <c:tx>
            <c:v>PIL reale</c:v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0"/>
                  <c:y val="5.423202571317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04-4F99-8379-99857CA5FE2D}"/>
                </c:ext>
              </c:extLst>
            </c:dLbl>
            <c:dLbl>
              <c:idx val="6"/>
              <c:layout>
                <c:manualLayout>
                  <c:x val="1.7704011065006835E-2"/>
                  <c:y val="5.1133052815282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04-4F99-8379-99857CA5FE2D}"/>
                </c:ext>
              </c:extLst>
            </c:dLbl>
            <c:dLbl>
              <c:idx val="14"/>
              <c:layout>
                <c:manualLayout>
                  <c:x val="-7.9668049792531115E-2"/>
                  <c:y val="-5.1133052815282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04-4F99-8379-99857CA5FE2D}"/>
                </c:ext>
              </c:extLst>
            </c:dLbl>
            <c:dLbl>
              <c:idx val="15"/>
              <c:layout>
                <c:manualLayout>
                  <c:x val="-8.5200553250345951E-2"/>
                  <c:y val="2.3242296734219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4-4F99-8379-99857CA5F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'NEW 1'!$G$30:$X$30</c:f>
              <c:numCache>
                <c:formatCode>0.00%</c:formatCode>
                <c:ptCount val="18"/>
                <c:pt idx="0">
                  <c:v>1.7994799223424399E-2</c:v>
                </c:pt>
                <c:pt idx="1">
                  <c:v>1.4622920528929217E-2</c:v>
                </c:pt>
                <c:pt idx="2">
                  <c:v>-1.0231385117709713E-2</c:v>
                </c:pt>
                <c:pt idx="3">
                  <c:v>-5.3051540123399077E-2</c:v>
                </c:pt>
                <c:pt idx="4">
                  <c:v>1.5291057324710033E-2</c:v>
                </c:pt>
                <c:pt idx="5">
                  <c:v>6.9546315444017903E-3</c:v>
                </c:pt>
                <c:pt idx="6">
                  <c:v>-3.1252387728299524E-2</c:v>
                </c:pt>
                <c:pt idx="7">
                  <c:v>-1.8180251074979337E-2</c:v>
                </c:pt>
                <c:pt idx="8">
                  <c:v>-1.3876173045490603E-5</c:v>
                </c:pt>
                <c:pt idx="9">
                  <c:v>8.856676352408055E-3</c:v>
                </c:pt>
                <c:pt idx="10">
                  <c:v>1.2362210851166067E-2</c:v>
                </c:pt>
                <c:pt idx="11">
                  <c:v>1.6036999529410068E-2</c:v>
                </c:pt>
                <c:pt idx="12">
                  <c:v>8.2664671234411458E-3</c:v>
                </c:pt>
                <c:pt idx="13">
                  <c:v>4.291625337803362E-3</c:v>
                </c:pt>
                <c:pt idx="14">
                  <c:v>-8.8682212218534465E-2</c:v>
                </c:pt>
                <c:pt idx="15">
                  <c:v>8.9310621080005426E-2</c:v>
                </c:pt>
                <c:pt idx="16">
                  <c:v>4.6617626129661804E-2</c:v>
                </c:pt>
                <c:pt idx="17">
                  <c:v>6.9763299956873137E-3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6-45F2-976F-A73A7924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178752"/>
        <c:axId val="1170179232"/>
      </c:lineChart>
      <c:catAx>
        <c:axId val="1170178752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70179232"/>
        <c:crosses val="autoZero"/>
        <c:auto val="1"/>
        <c:lblAlgn val="ctr"/>
        <c:lblOffset val="100"/>
        <c:noMultiLvlLbl val="0"/>
      </c:catAx>
      <c:valAx>
        <c:axId val="1170179232"/>
        <c:scaling>
          <c:orientation val="minMax"/>
          <c:max val="9.0000000000000024E-2"/>
          <c:min val="-9.0000000000000024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7017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91656883952656"/>
          <c:w val="1"/>
          <c:h val="7.308343116047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3128106758204E-2"/>
          <c:y val="2.0920922633431562E-2"/>
          <c:w val="0.93750205380555862"/>
          <c:h val="0.83574145990958437"/>
        </c:manualLayout>
      </c:layout>
      <c:lineChart>
        <c:grouping val="standard"/>
        <c:varyColors val="0"/>
        <c:ser>
          <c:idx val="0"/>
          <c:order val="0"/>
          <c:tx>
            <c:strRef>
              <c:f>'3 (2)'!$I$6</c:f>
              <c:strCache>
                <c:ptCount val="1"/>
                <c:pt idx="0">
                  <c:v>Retribuzioni 
contrattuali orarie lorde -
Operai Industria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 (2)'!$AU$15:$BQ$15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'3 (2)'!$AU$6:$BQ$6</c:f>
              <c:numCache>
                <c:formatCode>0.00%</c:formatCode>
                <c:ptCount val="23"/>
                <c:pt idx="0">
                  <c:v>3.6666666666666625E-2</c:v>
                </c:pt>
                <c:pt idx="1">
                  <c:v>3.3762057877813501E-2</c:v>
                </c:pt>
                <c:pt idx="2">
                  <c:v>1.7107309486780853E-2</c:v>
                </c:pt>
                <c:pt idx="3">
                  <c:v>3.2110091743119185E-2</c:v>
                </c:pt>
                <c:pt idx="4">
                  <c:v>3.5555555555555562E-2</c:v>
                </c:pt>
                <c:pt idx="5">
                  <c:v>2.8612303290414864E-2</c:v>
                </c:pt>
                <c:pt idx="6">
                  <c:v>2.2253129346314182E-2</c:v>
                </c:pt>
                <c:pt idx="7">
                  <c:v>2.1768707482993088E-2</c:v>
                </c:pt>
                <c:pt idx="8">
                  <c:v>1.7310252996005415E-2</c:v>
                </c:pt>
                <c:pt idx="9">
                  <c:v>2.4869109947643908E-2</c:v>
                </c:pt>
                <c:pt idx="10">
                  <c:v>2.6819923371647514E-2</c:v>
                </c:pt>
                <c:pt idx="11">
                  <c:v>3.1094527363184188E-2</c:v>
                </c:pt>
                <c:pt idx="12">
                  <c:v>3.0156815440289586E-2</c:v>
                </c:pt>
                <c:pt idx="13">
                  <c:v>3.2786885245901676E-2</c:v>
                </c:pt>
                <c:pt idx="14">
                  <c:v>2.947845804988658E-2</c:v>
                </c:pt>
                <c:pt idx="15">
                  <c:v>3.524229074889873E-2</c:v>
                </c:pt>
                <c:pt idx="16">
                  <c:v>3.4042553191489411E-2</c:v>
                </c:pt>
                <c:pt idx="17">
                  <c:v>2.5720164609053464E-2</c:v>
                </c:pt>
                <c:pt idx="18">
                  <c:v>2.5075225677031021E-2</c:v>
                </c:pt>
                <c:pt idx="19">
                  <c:v>2.3483365949119372E-2</c:v>
                </c:pt>
                <c:pt idx="20">
                  <c:v>1.8164435946462776E-2</c:v>
                </c:pt>
                <c:pt idx="21">
                  <c:v>2.0657276995305285E-2</c:v>
                </c:pt>
                <c:pt idx="22">
                  <c:v>2.2079116835326484E-2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35-4063-A02D-6BE3F761F7EE}"/>
            </c:ext>
          </c:extLst>
        </c:ser>
        <c:ser>
          <c:idx val="2"/>
          <c:order val="1"/>
          <c:tx>
            <c:strRef>
              <c:f>'3 (2)'!$I$8</c:f>
              <c:strCache>
                <c:ptCount val="1"/>
                <c:pt idx="0">
                  <c:v>Retribuzioni 
contrattuali orarie lorde -
Intera Economia (a)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 (2)'!$AU$15:$BQ$15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'3 (2)'!$AU$8:$BQ$8</c:f>
              <c:numCache>
                <c:formatCode>0.00%</c:formatCode>
                <c:ptCount val="23"/>
                <c:pt idx="0">
                  <c:v>2.7419354838709831E-2</c:v>
                </c:pt>
                <c:pt idx="1">
                  <c:v>2.19780219780219E-2</c:v>
                </c:pt>
                <c:pt idx="2">
                  <c:v>1.5360983102918668E-2</c:v>
                </c:pt>
                <c:pt idx="3">
                  <c:v>4.0847201210287398E-2</c:v>
                </c:pt>
                <c:pt idx="4">
                  <c:v>4.3604651162790775E-2</c:v>
                </c:pt>
                <c:pt idx="5">
                  <c:v>2.5069637883008422E-2</c:v>
                </c:pt>
                <c:pt idx="6">
                  <c:v>1.7663043478260976E-2</c:v>
                </c:pt>
                <c:pt idx="7">
                  <c:v>1.8691588785046509E-2</c:v>
                </c:pt>
                <c:pt idx="8">
                  <c:v>2.6212319790301475E-2</c:v>
                </c:pt>
                <c:pt idx="9">
                  <c:v>1.9157088122605304E-2</c:v>
                </c:pt>
                <c:pt idx="10">
                  <c:v>2.3809523809523947E-2</c:v>
                </c:pt>
                <c:pt idx="11">
                  <c:v>2.8151774785801775E-2</c:v>
                </c:pt>
                <c:pt idx="12">
                  <c:v>3.9285714285714146E-2</c:v>
                </c:pt>
                <c:pt idx="13">
                  <c:v>3.7800687285223233E-2</c:v>
                </c:pt>
                <c:pt idx="14">
                  <c:v>1.4348785871964864E-2</c:v>
                </c:pt>
                <c:pt idx="15">
                  <c:v>4.0261153427638696E-2</c:v>
                </c:pt>
                <c:pt idx="16">
                  <c:v>3.0334728033472924E-2</c:v>
                </c:pt>
                <c:pt idx="17">
                  <c:v>9.1370558375634126E-3</c:v>
                </c:pt>
                <c:pt idx="18">
                  <c:v>1.7102615694164935E-2</c:v>
                </c:pt>
                <c:pt idx="19">
                  <c:v>1.4836795252225476E-2</c:v>
                </c:pt>
                <c:pt idx="20">
                  <c:v>1.3645224171540127E-2</c:v>
                </c:pt>
                <c:pt idx="21">
                  <c:v>1.2499999999999956E-2</c:v>
                </c:pt>
                <c:pt idx="22">
                  <c:v>1.2499999999999956E-2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5-4063-A02D-6BE3F761F7EE}"/>
            </c:ext>
          </c:extLst>
        </c:ser>
        <c:ser>
          <c:idx val="3"/>
          <c:order val="2"/>
          <c:tx>
            <c:strRef>
              <c:f>'3 (2)'!$I$9</c:f>
              <c:strCache>
                <c:ptCount val="1"/>
                <c:pt idx="0">
                  <c:v>FOI (b)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'3 (2)'!$AU$15:$BQ$15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'3 (2)'!$AU$9:$BQ$9</c:f>
              <c:numCache>
                <c:formatCode>0.00%</c:formatCode>
                <c:ptCount val="23"/>
                <c:pt idx="0">
                  <c:v>4.2000000000000003E-2</c:v>
                </c:pt>
                <c:pt idx="1">
                  <c:v>3.9E-2</c:v>
                </c:pt>
                <c:pt idx="2">
                  <c:v>5.4000000000000006E-2</c:v>
                </c:pt>
                <c:pt idx="3">
                  <c:v>3.9E-2</c:v>
                </c:pt>
                <c:pt idx="4">
                  <c:v>1.7000000000000001E-2</c:v>
                </c:pt>
                <c:pt idx="5">
                  <c:v>1.8000000000000002E-2</c:v>
                </c:pt>
                <c:pt idx="6">
                  <c:v>1.6E-2</c:v>
                </c:pt>
                <c:pt idx="7">
                  <c:v>2.6000000000000002E-2</c:v>
                </c:pt>
                <c:pt idx="8">
                  <c:v>2.7000000000000003E-2</c:v>
                </c:pt>
                <c:pt idx="9">
                  <c:v>2.4E-2</c:v>
                </c:pt>
                <c:pt idx="10">
                  <c:v>2.5000000000000001E-2</c:v>
                </c:pt>
                <c:pt idx="11">
                  <c:v>0.02</c:v>
                </c:pt>
                <c:pt idx="12">
                  <c:v>1.7000000000000001E-2</c:v>
                </c:pt>
                <c:pt idx="13">
                  <c:v>0.02</c:v>
                </c:pt>
                <c:pt idx="14">
                  <c:v>1.7000000000000001E-2</c:v>
                </c:pt>
                <c:pt idx="15">
                  <c:v>3.2000000000000001E-2</c:v>
                </c:pt>
                <c:pt idx="16">
                  <c:v>6.9999999999999993E-3</c:v>
                </c:pt>
                <c:pt idx="17">
                  <c:v>1.6E-2</c:v>
                </c:pt>
                <c:pt idx="18">
                  <c:v>2.7000000000000003E-2</c:v>
                </c:pt>
                <c:pt idx="19">
                  <c:v>0.03</c:v>
                </c:pt>
                <c:pt idx="20">
                  <c:v>1.1000000000000001E-2</c:v>
                </c:pt>
                <c:pt idx="21">
                  <c:v>2E-3</c:v>
                </c:pt>
                <c:pt idx="22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5-4063-A02D-6BE3F761F7EE}"/>
            </c:ext>
          </c:extLst>
        </c:ser>
        <c:ser>
          <c:idx val="4"/>
          <c:order val="3"/>
          <c:tx>
            <c:strRef>
              <c:f>'3 (2)'!$I$10</c:f>
              <c:strCache>
                <c:ptCount val="1"/>
                <c:pt idx="0">
                  <c:v>PIL reale</c:v>
                </c:pt>
              </c:strCache>
            </c:strRef>
          </c:tx>
          <c:spPr>
            <a:ln w="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'3 (2)'!$AU$15:$BQ$15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'3 (2)'!$AU$10:$BQ$10</c:f>
              <c:numCache>
                <c:formatCode>0.00%</c:formatCode>
                <c:ptCount val="23"/>
                <c:pt idx="0">
                  <c:v>-8.3500348910969541E-3</c:v>
                </c:pt>
                <c:pt idx="1">
                  <c:v>2.0742551539072451E-2</c:v>
                </c:pt>
                <c:pt idx="2">
                  <c:v>2.682782356891053E-2</c:v>
                </c:pt>
                <c:pt idx="3">
                  <c:v>1.2863694039148187E-2</c:v>
                </c:pt>
                <c:pt idx="4">
                  <c:v>1.8353619896630136E-2</c:v>
                </c:pt>
                <c:pt idx="5">
                  <c:v>1.6160760336055801E-2</c:v>
                </c:pt>
                <c:pt idx="6">
                  <c:v>1.5598502802657493E-2</c:v>
                </c:pt>
                <c:pt idx="7">
                  <c:v>3.7101065868926072E-2</c:v>
                </c:pt>
                <c:pt idx="8">
                  <c:v>1.7721887614099499E-2</c:v>
                </c:pt>
                <c:pt idx="9">
                  <c:v>2.485474395691085E-3</c:v>
                </c:pt>
                <c:pt idx="10">
                  <c:v>1.5131818840843892E-3</c:v>
                </c:pt>
                <c:pt idx="11">
                  <c:v>1.5819388612924142E-2</c:v>
                </c:pt>
                <c:pt idx="12">
                  <c:v>9.4966625764865854E-3</c:v>
                </c:pt>
                <c:pt idx="13">
                  <c:v>2.0065866547446944E-2</c:v>
                </c:pt>
                <c:pt idx="14">
                  <c:v>1.4738685466187746E-2</c:v>
                </c:pt>
                <c:pt idx="15">
                  <c:v>-1.0504028348038333E-2</c:v>
                </c:pt>
                <c:pt idx="16">
                  <c:v>-5.4820550401474433E-2</c:v>
                </c:pt>
                <c:pt idx="17">
                  <c:v>1.6865234030892112E-2</c:v>
                </c:pt>
                <c:pt idx="18">
                  <c:v>5.7662302210420083E-3</c:v>
                </c:pt>
                <c:pt idx="19">
                  <c:v>-2.8190137792549308E-2</c:v>
                </c:pt>
                <c:pt idx="20">
                  <c:v>-1.7281608024923116E-2</c:v>
                </c:pt>
                <c:pt idx="21">
                  <c:v>1.1367323787827388E-3</c:v>
                </c:pt>
                <c:pt idx="22">
                  <c:v>9.519588718509624E-3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35-4063-A02D-6BE3F761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221647"/>
        <c:axId val="750216847"/>
      </c:lineChart>
      <c:catAx>
        <c:axId val="750221647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16847"/>
        <c:crosses val="autoZero"/>
        <c:auto val="1"/>
        <c:lblAlgn val="ctr"/>
        <c:lblOffset val="100"/>
        <c:noMultiLvlLbl val="0"/>
      </c:catAx>
      <c:valAx>
        <c:axId val="750216847"/>
        <c:scaling>
          <c:orientation val="minMax"/>
          <c:max val="6.0000000000000012E-2"/>
          <c:min val="-6.0000000000000012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21647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02886561376737E-3"/>
          <c:y val="0.91879830331595436"/>
          <c:w val="0.99449711343862324"/>
          <c:h val="8.1201696684045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3128106758204E-2"/>
          <c:y val="2.0920922633431562E-2"/>
          <c:w val="0.85731501066699423"/>
          <c:h val="0.83574145990958437"/>
        </c:manualLayout>
      </c:layout>
      <c:areaChart>
        <c:grouping val="stacked"/>
        <c:varyColors val="0"/>
        <c:ser>
          <c:idx val="1"/>
          <c:order val="0"/>
          <c:tx>
            <c:v>Differenze (a)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'3 (2)'!$AU$11:$BQ$11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'3 (2)'!$AU$12:$BQ$12</c:f>
              <c:numCache>
                <c:formatCode>0.00%</c:formatCode>
                <c:ptCount val="23"/>
                <c:pt idx="0">
                  <c:v>-1.4580645161290172E-2</c:v>
                </c:pt>
                <c:pt idx="1">
                  <c:v>-1.70219780219781E-2</c:v>
                </c:pt>
                <c:pt idx="2">
                  <c:v>-3.8639016897081338E-2</c:v>
                </c:pt>
                <c:pt idx="3">
                  <c:v>1.8472012102873983E-3</c:v>
                </c:pt>
                <c:pt idx="4">
                  <c:v>2.6604651162790774E-2</c:v>
                </c:pt>
                <c:pt idx="5">
                  <c:v>7.06963788300842E-3</c:v>
                </c:pt>
                <c:pt idx="6">
                  <c:v>1.6630434782609754E-3</c:v>
                </c:pt>
                <c:pt idx="7">
                  <c:v>-7.3084112149534933E-3</c:v>
                </c:pt>
                <c:pt idx="8">
                  <c:v>-7.8768020969852831E-4</c:v>
                </c:pt>
                <c:pt idx="9">
                  <c:v>-4.8429118773946969E-3</c:v>
                </c:pt>
                <c:pt idx="10">
                  <c:v>-1.1904761904760544E-3</c:v>
                </c:pt>
                <c:pt idx="11">
                  <c:v>8.1517747858017749E-3</c:v>
                </c:pt>
                <c:pt idx="12">
                  <c:v>2.2285714285714145E-2</c:v>
                </c:pt>
                <c:pt idx="13">
                  <c:v>1.7800687285223233E-2</c:v>
                </c:pt>
                <c:pt idx="14">
                  <c:v>-2.651214128035137E-3</c:v>
                </c:pt>
                <c:pt idx="15">
                  <c:v>8.2611534276386955E-3</c:v>
                </c:pt>
                <c:pt idx="16">
                  <c:v>2.3334728033472925E-2</c:v>
                </c:pt>
                <c:pt idx="17">
                  <c:v>-6.8629441624365878E-3</c:v>
                </c:pt>
                <c:pt idx="18">
                  <c:v>-9.8973843058350677E-3</c:v>
                </c:pt>
                <c:pt idx="19">
                  <c:v>-1.5163204747774522E-2</c:v>
                </c:pt>
                <c:pt idx="20">
                  <c:v>2.6452241715401257E-3</c:v>
                </c:pt>
                <c:pt idx="21">
                  <c:v>1.0499999999999956E-2</c:v>
                </c:pt>
                <c:pt idx="22">
                  <c:v>1.3499999999999956E-2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3-46A6-AD72-7FCE1AD60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221647"/>
        <c:axId val="750216847"/>
      </c:areaChart>
      <c:lineChart>
        <c:grouping val="standard"/>
        <c:varyColors val="0"/>
        <c:ser>
          <c:idx val="0"/>
          <c:order val="1"/>
          <c:tx>
            <c:v>Accumulazione composta di (a)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0.11091854419410745"/>
                  <c:y val="-8.2802547770700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83-46A6-AD72-7FCE1AD607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 (2)'!$AU$11:$BQ$11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'3 (2)'!$AU$14:$BQ$14</c:f>
              <c:numCache>
                <c:formatCode>0.00%</c:formatCode>
                <c:ptCount val="23"/>
                <c:pt idx="0">
                  <c:v>-1.4580645161290207E-2</c:v>
                </c:pt>
                <c:pt idx="1">
                  <c:v>-3.135443176178665E-2</c:v>
                </c:pt>
                <c:pt idx="2">
                  <c:v>-6.878194424022599E-2</c:v>
                </c:pt>
                <c:pt idx="3">
                  <c:v>-6.7061797120585021E-2</c:v>
                </c:pt>
                <c:pt idx="4">
                  <c:v>-4.2241301676537168E-2</c:v>
                </c:pt>
                <c:pt idx="5">
                  <c:v>-3.5470294500088762E-2</c:v>
                </c:pt>
                <c:pt idx="6">
                  <c:v>-3.3866239663768116E-2</c:v>
                </c:pt>
                <c:pt idx="7">
                  <c:v>-4.0927142472954592E-2</c:v>
                </c:pt>
                <c:pt idx="8">
                  <c:v>-4.1682585182487686E-2</c:v>
                </c:pt>
                <c:pt idx="9">
                  <c:v>-4.6323631973021584E-2</c:v>
                </c:pt>
                <c:pt idx="10">
                  <c:v>-4.7458960982577403E-2</c:v>
                </c:pt>
                <c:pt idx="11">
                  <c:v>-3.9694060958273769E-2</c:v>
                </c:pt>
                <c:pt idx="12">
                  <c:v>-1.8292957173915325E-2</c:v>
                </c:pt>
                <c:pt idx="13">
                  <c:v>-8.1789709886692652E-4</c:v>
                </c:pt>
                <c:pt idx="14">
                  <c:v>-3.4669428065582375E-3</c:v>
                </c:pt>
                <c:pt idx="15">
                  <c:v>4.7655696746307097E-3</c:v>
                </c:pt>
                <c:pt idx="16">
                  <c:v>2.8211500980385829E-2</c:v>
                </c:pt>
                <c:pt idx="17">
                  <c:v>2.1154942861982384E-2</c:v>
                </c:pt>
                <c:pt idx="18">
                  <c:v>1.1048179956674176E-2</c:v>
                </c:pt>
                <c:pt idx="19">
                  <c:v>-4.2825506058736806E-3</c:v>
                </c:pt>
                <c:pt idx="20">
                  <c:v>-1.6486547407119634E-3</c:v>
                </c:pt>
                <c:pt idx="21">
                  <c:v>8.8340343845105807E-3</c:v>
                </c:pt>
                <c:pt idx="22">
                  <c:v>2.245329384870165E-2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83-46A6-AD72-7FCE1AD60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57919"/>
        <c:axId val="122056927"/>
      </c:lineChart>
      <c:catAx>
        <c:axId val="750221647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16847"/>
        <c:crosses val="autoZero"/>
        <c:auto val="1"/>
        <c:lblAlgn val="ctr"/>
        <c:lblOffset val="100"/>
        <c:noMultiLvlLbl val="0"/>
      </c:catAx>
      <c:valAx>
        <c:axId val="750216847"/>
        <c:scaling>
          <c:orientation val="minMax"/>
          <c:max val="3.0000000000000006E-2"/>
          <c:min val="-4.0000000000000008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21647"/>
        <c:crosses val="autoZero"/>
        <c:crossBetween val="between"/>
        <c:majorUnit val="1.0000000000000002E-2"/>
      </c:valAx>
      <c:valAx>
        <c:axId val="122056927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22057919"/>
        <c:crosses val="max"/>
        <c:crossBetween val="between"/>
      </c:valAx>
      <c:catAx>
        <c:axId val="122057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0569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21857558099865"/>
          <c:y val="0.95064546867947242"/>
          <c:w val="0.73203728216815189"/>
          <c:h val="4.3531939080863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1'!$D$54:$E$54</c:f>
              <c:strCache>
                <c:ptCount val="2"/>
                <c:pt idx="0">
                  <c:v>Retribuzioni contrattuali lorde orarie - </c:v>
                </c:pt>
                <c:pt idx="1">
                  <c:v>Intera Economia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4742923165800116E-2"/>
                  <c:y val="2.8070173052361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66-416C-B1B3-BE1D8D977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1'!$F$53:$H$53</c:f>
              <c:strCache>
                <c:ptCount val="3"/>
                <c:pt idx="0">
                  <c:v>2005-2023</c:v>
                </c:pt>
                <c:pt idx="1">
                  <c:v>2019-2023</c:v>
                </c:pt>
                <c:pt idx="2">
                  <c:v>2005-2019</c:v>
                </c:pt>
              </c:strCache>
            </c:strRef>
          </c:cat>
          <c:val>
            <c:numRef>
              <c:f>'NEW 1'!$F$54:$H$54</c:f>
              <c:numCache>
                <c:formatCode>0.0%</c:formatCode>
                <c:ptCount val="3"/>
                <c:pt idx="0">
                  <c:v>5.1500871009706906E-2</c:v>
                </c:pt>
                <c:pt idx="1">
                  <c:v>0.10519594004167532</c:v>
                </c:pt>
                <c:pt idx="2">
                  <c:v>-7.1467157906147882E-2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6-416C-B1B3-BE1D8D977083}"/>
            </c:ext>
          </c:extLst>
        </c:ser>
        <c:ser>
          <c:idx val="3"/>
          <c:order val="1"/>
          <c:tx>
            <c:strRef>
              <c:f>'NEW 1'!$D$57:$E$57</c:f>
              <c:strCache>
                <c:ptCount val="2"/>
                <c:pt idx="0">
                  <c:v>Retribuzioni contrattuali lorde per dipendente - </c:v>
                </c:pt>
                <c:pt idx="1">
                  <c:v>Intera Economia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66-416C-B1B3-BE1D8D977083}"/>
              </c:ext>
            </c:extLst>
          </c:dPt>
          <c:dLbls>
            <c:dLbl>
              <c:idx val="1"/>
              <c:layout>
                <c:manualLayout>
                  <c:x val="0.10398613518197573"/>
                  <c:y val="5.398110202377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66-416C-B1B3-BE1D8D977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1'!$F$53:$H$53</c:f>
              <c:strCache>
                <c:ptCount val="3"/>
                <c:pt idx="0">
                  <c:v>2005-2023</c:v>
                </c:pt>
                <c:pt idx="1">
                  <c:v>2019-2023</c:v>
                </c:pt>
                <c:pt idx="2">
                  <c:v>2005-2019</c:v>
                </c:pt>
              </c:strCache>
            </c:strRef>
          </c:cat>
          <c:val>
            <c:numRef>
              <c:f>'NEW 1'!$F$57:$H$57</c:f>
              <c:numCache>
                <c:formatCode>0.0%</c:formatCode>
                <c:ptCount val="3"/>
                <c:pt idx="0">
                  <c:v>4.8020905977147033E-2</c:v>
                </c:pt>
                <c:pt idx="1">
                  <c:v>0.10519594004167532</c:v>
                </c:pt>
                <c:pt idx="2">
                  <c:v>-7.4775977117434111E-2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66-416C-B1B3-BE1D8D977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1166958240"/>
        <c:axId val="1166958720"/>
      </c:barChart>
      <c:catAx>
        <c:axId val="11669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6958720"/>
        <c:crosses val="autoZero"/>
        <c:auto val="1"/>
        <c:lblAlgn val="ctr"/>
        <c:lblOffset val="100"/>
        <c:noMultiLvlLbl val="0"/>
      </c:catAx>
      <c:valAx>
        <c:axId val="1166958720"/>
        <c:scaling>
          <c:orientation val="minMax"/>
          <c:max val="0.11000000000000001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695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91547035641525E-2"/>
          <c:y val="2.0947587671050285E-2"/>
          <c:w val="0.92972098767374356"/>
          <c:h val="0.75019752785062399"/>
        </c:manualLayout>
      </c:layout>
      <c:lineChart>
        <c:grouping val="standard"/>
        <c:varyColors val="0"/>
        <c:ser>
          <c:idx val="0"/>
          <c:order val="0"/>
          <c:tx>
            <c:v>Retribuzioni contrattuali lorde orarie - Intera Economia (b)</c:v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'New 1b'!$G$33:$X$33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1b'!$G$22:$X$22</c:f>
              <c:numCache>
                <c:formatCode>#,##0.00</c:formatCode>
                <c:ptCount val="18"/>
                <c:pt idx="0">
                  <c:v>3.1047865459249646E-2</c:v>
                </c:pt>
                <c:pt idx="1">
                  <c:v>2.1329987452948673E-2</c:v>
                </c:pt>
                <c:pt idx="2">
                  <c:v>3.5626535626535505E-2</c:v>
                </c:pt>
                <c:pt idx="3">
                  <c:v>2.9655990510083052E-2</c:v>
                </c:pt>
                <c:pt idx="4">
                  <c:v>2.188940092165903E-2</c:v>
                </c:pt>
                <c:pt idx="5">
                  <c:v>1.8038331454340417E-2</c:v>
                </c:pt>
                <c:pt idx="6">
                  <c:v>1.439645625692143E-2</c:v>
                </c:pt>
                <c:pt idx="7">
                  <c:v>1.3100436681222849E-2</c:v>
                </c:pt>
                <c:pt idx="8">
                  <c:v>1.2931034482758674E-2</c:v>
                </c:pt>
                <c:pt idx="9">
                  <c:v>1.0638297872340496E-2</c:v>
                </c:pt>
                <c:pt idx="10">
                  <c:v>6.3157894736840525E-3</c:v>
                </c:pt>
                <c:pt idx="11">
                  <c:v>5.2301255230124966E-3</c:v>
                </c:pt>
                <c:pt idx="12">
                  <c:v>1.4568158168574374E-2</c:v>
                </c:pt>
                <c:pt idx="13">
                  <c:v>1.1282051282051286E-2</c:v>
                </c:pt>
                <c:pt idx="14">
                  <c:v>5.0709939148072536E-3</c:v>
                </c:pt>
                <c:pt idx="15">
                  <c:v>6.0544904137236344E-3</c:v>
                </c:pt>
                <c:pt idx="16">
                  <c:v>1.1033099297893534E-2</c:v>
                </c:pt>
                <c:pt idx="17">
                  <c:v>2.876984126984139E-2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0-4481-BA91-B952CC91A455}"/>
            </c:ext>
          </c:extLst>
        </c:ser>
        <c:ser>
          <c:idx val="6"/>
          <c:order val="1"/>
          <c:tx>
            <c:strRef>
              <c:f>'New 1b'!$D$28:$E$28</c:f>
              <c:strCache>
                <c:ptCount val="2"/>
                <c:pt idx="0">
                  <c:v>FOI s.t. (a)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'New 1b'!$G$33:$X$33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1b'!$G$28:$X$28</c:f>
              <c:numCache>
                <c:formatCode>#,##0.000</c:formatCode>
                <c:ptCount val="18"/>
                <c:pt idx="0">
                  <c:v>1.9952114924181918E-2</c:v>
                </c:pt>
                <c:pt idx="1">
                  <c:v>1.7214397496087663E-2</c:v>
                </c:pt>
                <c:pt idx="2">
                  <c:v>3.2307692307692149E-2</c:v>
                </c:pt>
                <c:pt idx="3">
                  <c:v>7.4515648286139768E-3</c:v>
                </c:pt>
                <c:pt idx="4">
                  <c:v>1.5532544378698443E-2</c:v>
                </c:pt>
                <c:pt idx="5">
                  <c:v>2.6999999999999913E-2</c:v>
                </c:pt>
                <c:pt idx="6">
                  <c:v>3.0185004868549026E-2</c:v>
                </c:pt>
                <c:pt idx="7">
                  <c:v>1.1342155009451904E-2</c:v>
                </c:pt>
                <c:pt idx="8">
                  <c:v>1.8691588785049174E-3</c:v>
                </c:pt>
                <c:pt idx="9">
                  <c:v>-9.3283582089553896E-4</c:v>
                </c:pt>
                <c:pt idx="10" formatCode="#,##0.00">
                  <c:v>-1.0000000000000009E-3</c:v>
                </c:pt>
                <c:pt idx="11" formatCode="#,##0.00">
                  <c:v>1.1011011011010874E-2</c:v>
                </c:pt>
                <c:pt idx="12" formatCode="#,##0.00">
                  <c:v>1.0891089108910901E-2</c:v>
                </c:pt>
                <c:pt idx="13" formatCode="#,##0.00">
                  <c:v>4.8971596474045587E-3</c:v>
                </c:pt>
                <c:pt idx="14" formatCode="#,##0.00">
                  <c:v>-2.9239766081872176E-3</c:v>
                </c:pt>
                <c:pt idx="15" formatCode="#,##0.00">
                  <c:v>1.8572825024437911E-2</c:v>
                </c:pt>
                <c:pt idx="16" formatCode="#,##0.00">
                  <c:v>8.0614203454894451E-2</c:v>
                </c:pt>
                <c:pt idx="17" formatCode="#,##0.00">
                  <c:v>5.4174067495559752E-2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0-4481-BA91-B952CC91A455}"/>
            </c:ext>
          </c:extLst>
        </c:ser>
        <c:ser>
          <c:idx val="1"/>
          <c:order val="2"/>
          <c:tx>
            <c:v>Min (a; b)</c:v>
          </c:tx>
          <c:spPr>
            <a:ln w="127000" cap="rnd" cmpd="dbl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'New 1b'!$G$33:$X$33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1b'!$G$43:$X$43</c:f>
              <c:numCache>
                <c:formatCode>#,##0.000</c:formatCode>
                <c:ptCount val="18"/>
                <c:pt idx="0">
                  <c:v>1.9952114924181918E-2</c:v>
                </c:pt>
                <c:pt idx="1">
                  <c:v>1.7214397496087663E-2</c:v>
                </c:pt>
                <c:pt idx="2">
                  <c:v>3.2307692307692149E-2</c:v>
                </c:pt>
                <c:pt idx="3">
                  <c:v>7.4515648286139768E-3</c:v>
                </c:pt>
                <c:pt idx="4">
                  <c:v>1.5532544378698443E-2</c:v>
                </c:pt>
                <c:pt idx="5">
                  <c:v>1.8038331454340417E-2</c:v>
                </c:pt>
                <c:pt idx="6">
                  <c:v>1.439645625692143E-2</c:v>
                </c:pt>
                <c:pt idx="7">
                  <c:v>1.1342155009451904E-2</c:v>
                </c:pt>
                <c:pt idx="8">
                  <c:v>1.8691588785049174E-3</c:v>
                </c:pt>
                <c:pt idx="9">
                  <c:v>-9.3283582089553896E-4</c:v>
                </c:pt>
                <c:pt idx="10">
                  <c:v>-1.0000000000000009E-3</c:v>
                </c:pt>
                <c:pt idx="11">
                  <c:v>5.2301255230124966E-3</c:v>
                </c:pt>
                <c:pt idx="12">
                  <c:v>1.0891089108910901E-2</c:v>
                </c:pt>
                <c:pt idx="13">
                  <c:v>4.8971596474045587E-3</c:v>
                </c:pt>
                <c:pt idx="14">
                  <c:v>-2.9239766081872176E-3</c:v>
                </c:pt>
                <c:pt idx="15">
                  <c:v>6.0544904137236344E-3</c:v>
                </c:pt>
                <c:pt idx="16">
                  <c:v>1.1033099297893534E-2</c:v>
                </c:pt>
                <c:pt idx="17">
                  <c:v>2.876984126984139E-2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10-4481-BA91-B952CC91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178752"/>
        <c:axId val="1170179232"/>
      </c:lineChart>
      <c:lineChart>
        <c:grouping val="standard"/>
        <c:varyColors val="0"/>
        <c:ser>
          <c:idx val="2"/>
          <c:order val="3"/>
          <c:tx>
            <c:v>Differrenza tra le variazioni in capitalizzazione composta; (Min - FOI s.t.) [dx] --- Si veda la Nota di lettura</c:v>
          </c:tx>
          <c:spPr>
            <a:ln w="57150" cap="rnd">
              <a:solidFill>
                <a:srgbClr val="FF99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2.9304029304029304E-2"/>
                  <c:y val="6.2885052173582548E-2"/>
                </c:manualLayout>
              </c:layout>
              <c:tx>
                <c:rich>
                  <a:bodyPr/>
                  <a:lstStyle/>
                  <a:p>
                    <a:fld id="{B4B55FC3-CEE3-4BD6-965B-F8D92F9C5BC6}" type="VALUE">
                      <a:rPr lang="en-US" sz="1200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110-4481-BA91-B952CC91A455}"/>
                </c:ext>
              </c:extLst>
            </c:dLbl>
            <c:dLbl>
              <c:idx val="14"/>
              <c:layout>
                <c:manualLayout>
                  <c:x val="-6.66000666000666E-3"/>
                  <c:y val="-7.9881012220496789E-2"/>
                </c:manualLayout>
              </c:layout>
              <c:tx>
                <c:rich>
                  <a:bodyPr/>
                  <a:lstStyle/>
                  <a:p>
                    <a:fld id="{DA8D8897-2CE4-43CC-B5EA-B54EFB366D76}" type="VALUE">
                      <a:rPr lang="en-US" sz="1200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110-4481-BA91-B952CC91A455}"/>
                </c:ext>
              </c:extLst>
            </c:dLbl>
            <c:dLbl>
              <c:idx val="15"/>
              <c:layout>
                <c:manualLayout>
                  <c:x val="-8.6580086580086674E-2"/>
                  <c:y val="2.8893132079754146E-2"/>
                </c:manualLayout>
              </c:layout>
              <c:tx>
                <c:rich>
                  <a:bodyPr/>
                  <a:lstStyle/>
                  <a:p>
                    <a:fld id="{0A08E78A-0B5B-475C-893C-5DD25200F2FB}" type="VALUE">
                      <a:rPr lang="en-US" sz="1200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2110-4481-BA91-B952CC91A455}"/>
                </c:ext>
              </c:extLst>
            </c:dLbl>
            <c:dLbl>
              <c:idx val="17"/>
              <c:layout>
                <c:manualLayout>
                  <c:x val="-5.3280053280053377E-2"/>
                  <c:y val="6.798384018765681E-2"/>
                </c:manualLayout>
              </c:layout>
              <c:tx>
                <c:rich>
                  <a:bodyPr/>
                  <a:lstStyle/>
                  <a:p>
                    <a:fld id="{7F3E480F-162C-4E0A-A868-E636E2641749}" type="VALUE">
                      <a:rPr lang="en-US" sz="1200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110-4481-BA91-B952CC91A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99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1b'!$G$33:$X$33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'New 1b'!$G$77:$X$77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-9.8199289011895452E-3</c:v>
                </c:pt>
                <c:pt idx="6">
                  <c:v>-2.7729038132607631E-2</c:v>
                </c:pt>
                <c:pt idx="7">
                  <c:v>-2.8043545181370755E-2</c:v>
                </c:pt>
                <c:pt idx="8">
                  <c:v>-2.8095963022831238E-2</c:v>
                </c:pt>
                <c:pt idx="9">
                  <c:v>-2.8069754102100886E-2</c:v>
                </c:pt>
                <c:pt idx="10">
                  <c:v>-2.8041684347998697E-2</c:v>
                </c:pt>
                <c:pt idx="11">
                  <c:v>-3.4965834417489017E-2</c:v>
                </c:pt>
                <c:pt idx="12">
                  <c:v>-3.5346650435897464E-2</c:v>
                </c:pt>
                <c:pt idx="13">
                  <c:v>-3.5519748626082981E-2</c:v>
                </c:pt>
                <c:pt idx="14">
                  <c:v>-3.5415889711971626E-2</c:v>
                </c:pt>
                <c:pt idx="15">
                  <c:v>-5.0659350944351367E-2</c:v>
                </c:pt>
                <c:pt idx="16">
                  <c:v>-0.13630621329682491</c:v>
                </c:pt>
                <c:pt idx="17">
                  <c:v>-0.17379787275425951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10-4481-BA91-B952CC91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908192"/>
        <c:axId val="1100909152"/>
      </c:lineChart>
      <c:catAx>
        <c:axId val="1170178752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70179232"/>
        <c:crosses val="autoZero"/>
        <c:auto val="1"/>
        <c:lblAlgn val="ctr"/>
        <c:lblOffset val="100"/>
        <c:noMultiLvlLbl val="0"/>
      </c:catAx>
      <c:valAx>
        <c:axId val="1170179232"/>
        <c:scaling>
          <c:orientation val="minMax"/>
          <c:max val="9.0000000000000024E-2"/>
          <c:min val="-1.0000000000000002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70178752"/>
        <c:crosses val="autoZero"/>
        <c:crossBetween val="between"/>
      </c:valAx>
      <c:valAx>
        <c:axId val="1100909152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00908192"/>
        <c:crosses val="max"/>
        <c:crossBetween val="between"/>
      </c:valAx>
      <c:catAx>
        <c:axId val="110090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0909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573111267063541"/>
          <c:w val="0.98559120669356892"/>
          <c:h val="0.12833154273533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91547035641525E-2"/>
          <c:y val="2.0947587671050285E-2"/>
          <c:w val="0.92972098767374356"/>
          <c:h val="0.82667934806173793"/>
        </c:manualLayout>
      </c:layout>
      <c:areaChart>
        <c:grouping val="standard"/>
        <c:varyColors val="0"/>
        <c:ser>
          <c:idx val="1"/>
          <c:order val="3"/>
          <c:tx>
            <c:strRef>
              <c:f>'1'!$D$28</c:f>
              <c:strCache>
                <c:ptCount val="1"/>
                <c:pt idx="0">
                  <c:v>(a) - (b)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'1'!$G$20:$X$20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'1'!$G$28:$X$28</c:f>
              <c:numCache>
                <c:formatCode>0.0000</c:formatCode>
                <c:ptCount val="18"/>
                <c:pt idx="0">
                  <c:v>-1.1095750535067728E-2</c:v>
                </c:pt>
                <c:pt idx="1">
                  <c:v>-4.1155899568610099E-3</c:v>
                </c:pt>
                <c:pt idx="2">
                  <c:v>-3.3188433188433564E-3</c:v>
                </c:pt>
                <c:pt idx="3">
                  <c:v>-2.2204425681469075E-2</c:v>
                </c:pt>
                <c:pt idx="4">
                  <c:v>-6.3568565429605872E-3</c:v>
                </c:pt>
                <c:pt idx="5">
                  <c:v>8.9616685456594958E-3</c:v>
                </c:pt>
                <c:pt idx="6">
                  <c:v>1.5788548611627595E-2</c:v>
                </c:pt>
                <c:pt idx="7">
                  <c:v>-1.7582816717709449E-3</c:v>
                </c:pt>
                <c:pt idx="8">
                  <c:v>-1.1061875604253757E-2</c:v>
                </c:pt>
                <c:pt idx="9">
                  <c:v>-1.1571133693236035E-2</c:v>
                </c:pt>
                <c:pt idx="10">
                  <c:v>-7.3157894736840534E-3</c:v>
                </c:pt>
                <c:pt idx="11">
                  <c:v>5.7808854879983773E-3</c:v>
                </c:pt>
                <c:pt idx="12">
                  <c:v>-3.6770690596634736E-3</c:v>
                </c:pt>
                <c:pt idx="13">
                  <c:v>-6.3848916346467277E-3</c:v>
                </c:pt>
                <c:pt idx="14">
                  <c:v>-7.9949705229944712E-3</c:v>
                </c:pt>
                <c:pt idx="15">
                  <c:v>1.2518334610714277E-2</c:v>
                </c:pt>
                <c:pt idx="16">
                  <c:v>6.9581104157000917E-2</c:v>
                </c:pt>
                <c:pt idx="17">
                  <c:v>2.5404226225718363E-2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91-4902-ADB5-3959C9189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178752"/>
        <c:axId val="1170179232"/>
      </c:areaChart>
      <c:lineChart>
        <c:grouping val="standard"/>
        <c:varyColors val="0"/>
        <c:ser>
          <c:idx val="0"/>
          <c:order val="0"/>
          <c:tx>
            <c:v>Retribuzioni contrattuali lorde orarie - Intera Economia (b)</c:v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'1'!$G$20:$X$20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'1'!$G$21:$X$21</c:f>
              <c:numCache>
                <c:formatCode>#,##0.00</c:formatCode>
                <c:ptCount val="18"/>
                <c:pt idx="0">
                  <c:v>3.1047865459249646E-2</c:v>
                </c:pt>
                <c:pt idx="1">
                  <c:v>2.1329987452948673E-2</c:v>
                </c:pt>
                <c:pt idx="2">
                  <c:v>3.5626535626535505E-2</c:v>
                </c:pt>
                <c:pt idx="3">
                  <c:v>2.9655990510083052E-2</c:v>
                </c:pt>
                <c:pt idx="4">
                  <c:v>2.188940092165903E-2</c:v>
                </c:pt>
                <c:pt idx="5">
                  <c:v>1.8038331454340417E-2</c:v>
                </c:pt>
                <c:pt idx="6">
                  <c:v>1.439645625692143E-2</c:v>
                </c:pt>
                <c:pt idx="7">
                  <c:v>1.3100436681222849E-2</c:v>
                </c:pt>
                <c:pt idx="8">
                  <c:v>1.2931034482758674E-2</c:v>
                </c:pt>
                <c:pt idx="9">
                  <c:v>1.0638297872340496E-2</c:v>
                </c:pt>
                <c:pt idx="10">
                  <c:v>6.3157894736840525E-3</c:v>
                </c:pt>
                <c:pt idx="11">
                  <c:v>5.2301255230124966E-3</c:v>
                </c:pt>
                <c:pt idx="12">
                  <c:v>1.4568158168574374E-2</c:v>
                </c:pt>
                <c:pt idx="13">
                  <c:v>1.1282051282051286E-2</c:v>
                </c:pt>
                <c:pt idx="14">
                  <c:v>5.0709939148072536E-3</c:v>
                </c:pt>
                <c:pt idx="15">
                  <c:v>6.0544904137236344E-3</c:v>
                </c:pt>
                <c:pt idx="16">
                  <c:v>1.1033099297893534E-2</c:v>
                </c:pt>
                <c:pt idx="17">
                  <c:v>2.876984126984139E-2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1-4902-ADB5-3959C9189CF1}"/>
            </c:ext>
          </c:extLst>
        </c:ser>
        <c:ser>
          <c:idx val="3"/>
          <c:order val="1"/>
          <c:tx>
            <c:v>Retribuzioni contrattuali lorde per dipendente - Intera Economia</c:v>
          </c:tx>
          <c:spPr>
            <a:ln w="2540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'1'!$G$20:$X$20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'1'!$G$24:$X$24</c:f>
              <c:numCache>
                <c:formatCode>#,##0.00</c:formatCode>
                <c:ptCount val="18"/>
                <c:pt idx="0">
                  <c:v>3.2425421530480003E-2</c:v>
                </c:pt>
                <c:pt idx="1">
                  <c:v>2.0100502512562901E-2</c:v>
                </c:pt>
                <c:pt idx="2">
                  <c:v>3.5714285714285587E-2</c:v>
                </c:pt>
                <c:pt idx="3">
                  <c:v>3.0915576694411584E-2</c:v>
                </c:pt>
                <c:pt idx="4">
                  <c:v>2.1914648212225885E-2</c:v>
                </c:pt>
                <c:pt idx="5">
                  <c:v>1.6930022573363512E-2</c:v>
                </c:pt>
                <c:pt idx="6">
                  <c:v>1.4428412874583962E-2</c:v>
                </c:pt>
                <c:pt idx="7">
                  <c:v>1.5317286652078765E-2</c:v>
                </c:pt>
                <c:pt idx="8">
                  <c:v>1.0775862068965525E-2</c:v>
                </c:pt>
                <c:pt idx="9">
                  <c:v>1.1727078891258014E-2</c:v>
                </c:pt>
                <c:pt idx="10">
                  <c:v>6.322444678608985E-3</c:v>
                </c:pt>
                <c:pt idx="11">
                  <c:v>6.2827225130890341E-3</c:v>
                </c:pt>
                <c:pt idx="12">
                  <c:v>1.4568158168574374E-2</c:v>
                </c:pt>
                <c:pt idx="13">
                  <c:v>1.1282051282051286E-2</c:v>
                </c:pt>
                <c:pt idx="14">
                  <c:v>4.0567951318459805E-3</c:v>
                </c:pt>
                <c:pt idx="15">
                  <c:v>7.0707070707070052E-3</c:v>
                </c:pt>
                <c:pt idx="16">
                  <c:v>1.1033099297893534E-2</c:v>
                </c:pt>
                <c:pt idx="17">
                  <c:v>2.876984126984139E-2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91-4902-ADB5-3959C9189CF1}"/>
            </c:ext>
          </c:extLst>
        </c:ser>
        <c:ser>
          <c:idx val="6"/>
          <c:order val="2"/>
          <c:tx>
            <c:strRef>
              <c:f>'1'!$D$27:$E$27</c:f>
              <c:strCache>
                <c:ptCount val="2"/>
                <c:pt idx="0">
                  <c:v>FOI s.t. (a)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'1'!$G$20:$X$20</c:f>
              <c:strCache>
                <c:ptCount val="18"/>
                <c:pt idx="0">
                  <c:v>2006  </c:v>
                </c:pt>
                <c:pt idx="1">
                  <c:v>2007  </c:v>
                </c:pt>
                <c:pt idx="2">
                  <c:v>2008  </c:v>
                </c:pt>
                <c:pt idx="3">
                  <c:v>2009  </c:v>
                </c:pt>
                <c:pt idx="4">
                  <c:v>2010  </c:v>
                </c:pt>
                <c:pt idx="5">
                  <c:v>2011  </c:v>
                </c:pt>
                <c:pt idx="6">
                  <c:v>2012  </c:v>
                </c:pt>
                <c:pt idx="7">
                  <c:v>2013  </c:v>
                </c:pt>
                <c:pt idx="8">
                  <c:v>2014  </c:v>
                </c:pt>
                <c:pt idx="9">
                  <c:v>2015  </c:v>
                </c:pt>
                <c:pt idx="10">
                  <c:v>2016  </c:v>
                </c:pt>
                <c:pt idx="11">
                  <c:v>2017  </c:v>
                </c:pt>
                <c:pt idx="12">
                  <c:v>2018  </c:v>
                </c:pt>
                <c:pt idx="13">
                  <c:v>2019  </c:v>
                </c:pt>
                <c:pt idx="14">
                  <c:v>2020  </c:v>
                </c:pt>
                <c:pt idx="15">
                  <c:v>2021  </c:v>
                </c:pt>
                <c:pt idx="16">
                  <c:v>2022  </c:v>
                </c:pt>
                <c:pt idx="17">
                  <c:v>2023  </c:v>
                </c:pt>
              </c:strCache>
            </c:strRef>
          </c:cat>
          <c:val>
            <c:numRef>
              <c:f>'1'!$G$27:$X$27</c:f>
              <c:numCache>
                <c:formatCode>#,##0.000</c:formatCode>
                <c:ptCount val="18"/>
                <c:pt idx="0">
                  <c:v>1.9952114924181918E-2</c:v>
                </c:pt>
                <c:pt idx="1">
                  <c:v>1.7214397496087663E-2</c:v>
                </c:pt>
                <c:pt idx="2">
                  <c:v>3.2307692307692149E-2</c:v>
                </c:pt>
                <c:pt idx="3">
                  <c:v>7.4515648286139768E-3</c:v>
                </c:pt>
                <c:pt idx="4">
                  <c:v>1.5532544378698443E-2</c:v>
                </c:pt>
                <c:pt idx="5">
                  <c:v>2.6999999999999913E-2</c:v>
                </c:pt>
                <c:pt idx="6">
                  <c:v>3.0185004868549026E-2</c:v>
                </c:pt>
                <c:pt idx="7">
                  <c:v>1.1342155009451904E-2</c:v>
                </c:pt>
                <c:pt idx="8">
                  <c:v>1.8691588785049174E-3</c:v>
                </c:pt>
                <c:pt idx="9">
                  <c:v>-9.3283582089553896E-4</c:v>
                </c:pt>
                <c:pt idx="10" formatCode="#,##0.00">
                  <c:v>-1.0000000000000009E-3</c:v>
                </c:pt>
                <c:pt idx="11" formatCode="#,##0.00">
                  <c:v>1.1011011011010874E-2</c:v>
                </c:pt>
                <c:pt idx="12" formatCode="#,##0.00">
                  <c:v>1.0891089108910901E-2</c:v>
                </c:pt>
                <c:pt idx="13" formatCode="#,##0.00">
                  <c:v>4.8971596474045587E-3</c:v>
                </c:pt>
                <c:pt idx="14" formatCode="#,##0.00">
                  <c:v>-2.9239766081872176E-3</c:v>
                </c:pt>
                <c:pt idx="15" formatCode="#,##0.00">
                  <c:v>1.8572825024437911E-2</c:v>
                </c:pt>
                <c:pt idx="16" formatCode="#,##0.00">
                  <c:v>8.0614203454894451E-2</c:v>
                </c:pt>
                <c:pt idx="17" formatCode="#,##0.00">
                  <c:v>5.4174067495559752E-2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91-4902-ADB5-3959C9189CF1}"/>
            </c:ext>
          </c:extLst>
        </c:ser>
        <c:ser>
          <c:idx val="2"/>
          <c:order val="4"/>
          <c:tx>
            <c:v>PIL reale</c:v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'1'!$G$29:$X$29</c:f>
              <c:numCache>
                <c:formatCode>#,##0.0000</c:formatCode>
                <c:ptCount val="18"/>
                <c:pt idx="0">
                  <c:v>1.7994799223424396E-2</c:v>
                </c:pt>
                <c:pt idx="1">
                  <c:v>1.4622920528929217E-2</c:v>
                </c:pt>
                <c:pt idx="2">
                  <c:v>-1.0231385117709713E-2</c:v>
                </c:pt>
                <c:pt idx="3">
                  <c:v>-5.3051540123399077E-2</c:v>
                </c:pt>
                <c:pt idx="4">
                  <c:v>1.5291057324710033E-2</c:v>
                </c:pt>
                <c:pt idx="5">
                  <c:v>6.9546315444017903E-3</c:v>
                </c:pt>
                <c:pt idx="6">
                  <c:v>-3.1252387728299524E-2</c:v>
                </c:pt>
                <c:pt idx="7">
                  <c:v>-1.8180251074979337E-2</c:v>
                </c:pt>
                <c:pt idx="8">
                  <c:v>-1.3876173045490603E-5</c:v>
                </c:pt>
                <c:pt idx="9">
                  <c:v>8.856676352408055E-3</c:v>
                </c:pt>
                <c:pt idx="10">
                  <c:v>1.2362210851166067E-2</c:v>
                </c:pt>
                <c:pt idx="11">
                  <c:v>1.6036999529410068E-2</c:v>
                </c:pt>
                <c:pt idx="12">
                  <c:v>8.2664671234411458E-3</c:v>
                </c:pt>
                <c:pt idx="13">
                  <c:v>4.291625337803362E-3</c:v>
                </c:pt>
                <c:pt idx="14">
                  <c:v>-8.8682212218534465E-2</c:v>
                </c:pt>
                <c:pt idx="15">
                  <c:v>8.9310621080005426E-2</c:v>
                </c:pt>
                <c:pt idx="16">
                  <c:v>4.6617626129661804E-2</c:v>
                </c:pt>
                <c:pt idx="17">
                  <c:v>6.9763299956873137E-3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1-4D1A-91B2-F8487C741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178752"/>
        <c:axId val="1170179232"/>
      </c:lineChart>
      <c:catAx>
        <c:axId val="1170178752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70179232"/>
        <c:crosses val="autoZero"/>
        <c:auto val="1"/>
        <c:lblAlgn val="ctr"/>
        <c:lblOffset val="100"/>
        <c:noMultiLvlLbl val="0"/>
      </c:catAx>
      <c:valAx>
        <c:axId val="1170179232"/>
        <c:scaling>
          <c:orientation val="minMax"/>
          <c:max val="9.0000000000000024E-2"/>
          <c:min val="-9.0000000000000024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7017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91656883952656"/>
          <c:w val="1"/>
          <c:h val="7.308343116047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'1'!$D$52:$E$52</c:f>
              <c:strCache>
                <c:ptCount val="2"/>
                <c:pt idx="0">
                  <c:v>Retribuzioni contrattuali lorde orarie - </c:v>
                </c:pt>
                <c:pt idx="1">
                  <c:v>Intera Economia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4742923165800116E-2"/>
                  <c:y val="2.8070173052361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67-4C80-B044-31973644F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'1'!$F$51:$H$51</c:f>
              <c:strCache>
                <c:ptCount val="3"/>
                <c:pt idx="0">
                  <c:v>2005-2023</c:v>
                </c:pt>
                <c:pt idx="1">
                  <c:v>2019-2023</c:v>
                </c:pt>
                <c:pt idx="2">
                  <c:v>2005-2019</c:v>
                </c:pt>
              </c:strCache>
            </c:strRef>
          </c:cat>
          <c:val>
            <c:numRef>
              <c:f>'1'!$F$52:$H$52</c:f>
              <c:numCache>
                <c:formatCode>0.0%</c:formatCode>
                <c:ptCount val="3"/>
                <c:pt idx="0">
                  <c:v>5.1500871009706906E-2</c:v>
                </c:pt>
                <c:pt idx="1">
                  <c:v>0.10519594004167532</c:v>
                </c:pt>
                <c:pt idx="2">
                  <c:v>-7.1467157906147882E-2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7-4C80-B044-31973644F2A3}"/>
            </c:ext>
          </c:extLst>
        </c:ser>
        <c:ser>
          <c:idx val="3"/>
          <c:order val="1"/>
          <c:tx>
            <c:strRef>
              <c:f>'1'!$D$55:$E$55</c:f>
              <c:strCache>
                <c:ptCount val="2"/>
                <c:pt idx="0">
                  <c:v>Retribuzioni contrattuali lorde per dipendente - </c:v>
                </c:pt>
                <c:pt idx="1">
                  <c:v>Intera Economia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B67-4C80-B044-31973644F2A3}"/>
              </c:ext>
            </c:extLst>
          </c:dPt>
          <c:dLbls>
            <c:dLbl>
              <c:idx val="1"/>
              <c:layout>
                <c:manualLayout>
                  <c:x val="0.10398613518197573"/>
                  <c:y val="5.398110202377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67-4C80-B044-31973644F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'1'!$F$51:$H$51</c:f>
              <c:strCache>
                <c:ptCount val="3"/>
                <c:pt idx="0">
                  <c:v>2005-2023</c:v>
                </c:pt>
                <c:pt idx="1">
                  <c:v>2019-2023</c:v>
                </c:pt>
                <c:pt idx="2">
                  <c:v>2005-2019</c:v>
                </c:pt>
              </c:strCache>
            </c:strRef>
          </c:cat>
          <c:val>
            <c:numRef>
              <c:f>'1'!$F$55:$H$55</c:f>
              <c:numCache>
                <c:formatCode>0.0%</c:formatCode>
                <c:ptCount val="3"/>
                <c:pt idx="0">
                  <c:v>4.8020905977147033E-2</c:v>
                </c:pt>
                <c:pt idx="1">
                  <c:v>0.10519594004167532</c:v>
                </c:pt>
                <c:pt idx="2">
                  <c:v>-7.4775977117434111E-2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7-4C80-B044-31973644F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1166958240"/>
        <c:axId val="1166958720"/>
      </c:barChart>
      <c:catAx>
        <c:axId val="11669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6958720"/>
        <c:crosses val="autoZero"/>
        <c:auto val="1"/>
        <c:lblAlgn val="ctr"/>
        <c:lblOffset val="100"/>
        <c:noMultiLvlLbl val="0"/>
      </c:catAx>
      <c:valAx>
        <c:axId val="1166958720"/>
        <c:scaling>
          <c:orientation val="minMax"/>
          <c:max val="0.11000000000000001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16695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037894904158013E-2"/>
          <c:y val="2.0920922633431562E-2"/>
          <c:w val="0.90459087615843825"/>
          <c:h val="0.82086112489254048"/>
        </c:manualLayout>
      </c:layout>
      <c:lineChart>
        <c:grouping val="standard"/>
        <c:varyColors val="0"/>
        <c:ser>
          <c:idx val="0"/>
          <c:order val="0"/>
          <c:tx>
            <c:strRef>
              <c:f>'New 2'!$I$7</c:f>
              <c:strCache>
                <c:ptCount val="1"/>
                <c:pt idx="0">
                  <c:v>Retribuzioni
contrattuali orarie lorde -
Operai Industria</c:v>
                </c:pt>
              </c:strCache>
            </c:strRef>
          </c:tx>
          <c:spPr>
            <a:ln w="2540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0.10010008958038463"/>
                  <c:y val="-1.017164585639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3-45BD-8C07-88F693955E2D}"/>
                </c:ext>
              </c:extLst>
            </c:dLbl>
            <c:dLbl>
              <c:idx val="8"/>
              <c:layout>
                <c:manualLayout>
                  <c:x val="-2.8028025082507697E-2"/>
                  <c:y val="-4.5772406353781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3-45BD-8C07-88F693955E2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A-4FFF-A659-FB7FBB429F82}"/>
                </c:ext>
              </c:extLst>
            </c:dLbl>
            <c:dLbl>
              <c:idx val="21"/>
              <c:layout>
                <c:manualLayout>
                  <c:x val="4.8048042998584624E-2"/>
                  <c:y val="2.5429114640989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3-45BD-8C07-88F693955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50000"/>
                        <a:lumOff val="50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 2'!$J$6:$BQ$6</c:f>
              <c:numCache>
                <c:formatCode>General</c:formatCode>
                <c:ptCount val="6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</c:numCache>
            </c:numRef>
          </c:cat>
          <c:val>
            <c:numRef>
              <c:f>'New 2'!$J$7:$AT$7</c:f>
              <c:numCache>
                <c:formatCode>0.00%</c:formatCode>
                <c:ptCount val="37"/>
                <c:pt idx="0">
                  <c:v>0.10000000000000009</c:v>
                </c:pt>
                <c:pt idx="1">
                  <c:v>0</c:v>
                </c:pt>
                <c:pt idx="2">
                  <c:v>9.0909090909090828E-2</c:v>
                </c:pt>
                <c:pt idx="3">
                  <c:v>0</c:v>
                </c:pt>
                <c:pt idx="4">
                  <c:v>8.3333333333333481E-2</c:v>
                </c:pt>
                <c:pt idx="5">
                  <c:v>0</c:v>
                </c:pt>
                <c:pt idx="6">
                  <c:v>0.15384615384615374</c:v>
                </c:pt>
                <c:pt idx="7">
                  <c:v>6.6666666666666652E-2</c:v>
                </c:pt>
                <c:pt idx="8">
                  <c:v>0.25</c:v>
                </c:pt>
                <c:pt idx="9">
                  <c:v>5.0000000000000044E-2</c:v>
                </c:pt>
                <c:pt idx="10">
                  <c:v>0</c:v>
                </c:pt>
                <c:pt idx="11">
                  <c:v>9.5238095238095122E-2</c:v>
                </c:pt>
                <c:pt idx="12">
                  <c:v>4.3478260869565188E-2</c:v>
                </c:pt>
                <c:pt idx="13">
                  <c:v>8.3333333333333481E-2</c:v>
                </c:pt>
                <c:pt idx="14">
                  <c:v>0.19230769230769229</c:v>
                </c:pt>
                <c:pt idx="15">
                  <c:v>9.6774193548387011E-2</c:v>
                </c:pt>
                <c:pt idx="16">
                  <c:v>0.11764705882352944</c:v>
                </c:pt>
                <c:pt idx="17">
                  <c:v>0.21052631578947367</c:v>
                </c:pt>
                <c:pt idx="18">
                  <c:v>0.21739130434782616</c:v>
                </c:pt>
                <c:pt idx="19">
                  <c:v>0.26785714285714279</c:v>
                </c:pt>
                <c:pt idx="20">
                  <c:v>0.21126760563380276</c:v>
                </c:pt>
                <c:pt idx="21">
                  <c:v>0.26744186046511631</c:v>
                </c:pt>
                <c:pt idx="22">
                  <c:v>0.17431192660550465</c:v>
                </c:pt>
                <c:pt idx="23">
                  <c:v>0.18749999999999978</c:v>
                </c:pt>
                <c:pt idx="24">
                  <c:v>0.22368421052631593</c:v>
                </c:pt>
                <c:pt idx="25">
                  <c:v>0.23655913978494625</c:v>
                </c:pt>
                <c:pt idx="26">
                  <c:v>0.17826086956521747</c:v>
                </c:pt>
                <c:pt idx="27">
                  <c:v>0.14760147601476015</c:v>
                </c:pt>
                <c:pt idx="28">
                  <c:v>0.11575562700964626</c:v>
                </c:pt>
                <c:pt idx="29">
                  <c:v>0.10951008645533133</c:v>
                </c:pt>
                <c:pt idx="30">
                  <c:v>4.6753246753246769E-2</c:v>
                </c:pt>
                <c:pt idx="31">
                  <c:v>6.6997518610421913E-2</c:v>
                </c:pt>
                <c:pt idx="32">
                  <c:v>6.0465116279069697E-2</c:v>
                </c:pt>
                <c:pt idx="33">
                  <c:v>6.1403508771929793E-2</c:v>
                </c:pt>
                <c:pt idx="34">
                  <c:v>7.0247933884297398E-2</c:v>
                </c:pt>
                <c:pt idx="35">
                  <c:v>9.8455598455598592E-2</c:v>
                </c:pt>
                <c:pt idx="36">
                  <c:v>5.4481546572934914E-2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9-4FD2-A2C7-04DF748966CD}"/>
            </c:ext>
          </c:extLst>
        </c:ser>
        <c:ser>
          <c:idx val="2"/>
          <c:order val="1"/>
          <c:tx>
            <c:strRef>
              <c:f>'New 2'!$I$9</c:f>
              <c:strCache>
                <c:ptCount val="1"/>
                <c:pt idx="0">
                  <c:v>Retribuzioni 
contrattuali orarie lorde - 
Intera Economia</c:v>
                </c:pt>
              </c:strCache>
            </c:strRef>
          </c:tx>
          <c:spPr>
            <a:ln w="41275" cap="rnd" cmpd="sng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'New 2'!$J$6:$BQ$6</c:f>
              <c:numCache>
                <c:formatCode>General</c:formatCode>
                <c:ptCount val="6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</c:numCache>
            </c:numRef>
          </c:cat>
          <c:val>
            <c:numRef>
              <c:f>'New 2'!$J$9:$AT$9</c:f>
              <c:numCache>
                <c:formatCode>0.00%</c:formatCode>
                <c:ptCount val="37"/>
                <c:pt idx="27">
                  <c:v>0.14598540145985406</c:v>
                </c:pt>
                <c:pt idx="28">
                  <c:v>0.12101910828025497</c:v>
                </c:pt>
                <c:pt idx="29">
                  <c:v>9.9431818181818121E-2</c:v>
                </c:pt>
                <c:pt idx="30">
                  <c:v>4.9095607235142058E-2</c:v>
                </c:pt>
                <c:pt idx="31">
                  <c:v>7.1428571428571397E-2</c:v>
                </c:pt>
                <c:pt idx="32">
                  <c:v>7.5862068965517171E-2</c:v>
                </c:pt>
                <c:pt idx="33">
                  <c:v>7.4786324786324743E-2</c:v>
                </c:pt>
                <c:pt idx="34">
                  <c:v>7.9522862823061535E-2</c:v>
                </c:pt>
                <c:pt idx="35">
                  <c:v>9.0239410681399734E-2</c:v>
                </c:pt>
                <c:pt idx="36">
                  <c:v>4.7297297297297147E-2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A9-4FD2-A2C7-04DF748966CD}"/>
            </c:ext>
          </c:extLst>
        </c:ser>
        <c:ser>
          <c:idx val="3"/>
          <c:order val="2"/>
          <c:tx>
            <c:strRef>
              <c:f>'New 2'!$I$10</c:f>
              <c:strCache>
                <c:ptCount val="1"/>
                <c:pt idx="0">
                  <c:v>FOI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4.0040035832153854E-2"/>
                  <c:y val="8.47637154699654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B3-45BD-8C07-88F693955E2D}"/>
                </c:ext>
              </c:extLst>
            </c:dLbl>
            <c:dLbl>
              <c:idx val="18"/>
              <c:layout>
                <c:manualLayout>
                  <c:x val="-1.4681346471789843E-2"/>
                  <c:y val="-4.068658342558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B3-45BD-8C07-88F693955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 2'!$J$6:$BQ$6</c:f>
              <c:numCache>
                <c:formatCode>General</c:formatCode>
                <c:ptCount val="6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</c:numCache>
            </c:numRef>
          </c:cat>
          <c:val>
            <c:numRef>
              <c:f>'New 2'!$J$10:$AT$10</c:f>
              <c:numCache>
                <c:formatCode>0.00%</c:formatCode>
                <c:ptCount val="37"/>
                <c:pt idx="0">
                  <c:v>0.05</c:v>
                </c:pt>
                <c:pt idx="1">
                  <c:v>1.9E-2</c:v>
                </c:pt>
                <c:pt idx="2">
                  <c:v>4.8000000000000001E-2</c:v>
                </c:pt>
                <c:pt idx="3">
                  <c:v>-4.0000000000000001E-3</c:v>
                </c:pt>
                <c:pt idx="4">
                  <c:v>2.7000000000000003E-2</c:v>
                </c:pt>
                <c:pt idx="5">
                  <c:v>2.8999999999999998E-2</c:v>
                </c:pt>
                <c:pt idx="6">
                  <c:v>5.0999999999999997E-2</c:v>
                </c:pt>
                <c:pt idx="7">
                  <c:v>7.4999999999999997E-2</c:v>
                </c:pt>
                <c:pt idx="8">
                  <c:v>5.9000000000000004E-2</c:v>
                </c:pt>
                <c:pt idx="9">
                  <c:v>4.2999999999999997E-2</c:v>
                </c:pt>
                <c:pt idx="10">
                  <c:v>0.02</c:v>
                </c:pt>
                <c:pt idx="11">
                  <c:v>0.02</c:v>
                </c:pt>
                <c:pt idx="12">
                  <c:v>1.3000000000000001E-2</c:v>
                </c:pt>
                <c:pt idx="13">
                  <c:v>2.7999999999999997E-2</c:v>
                </c:pt>
                <c:pt idx="14">
                  <c:v>5.0999999999999997E-2</c:v>
                </c:pt>
                <c:pt idx="15">
                  <c:v>0.05</c:v>
                </c:pt>
                <c:pt idx="16">
                  <c:v>5.5999999999999994E-2</c:v>
                </c:pt>
                <c:pt idx="17">
                  <c:v>0.10400000000000001</c:v>
                </c:pt>
                <c:pt idx="18">
                  <c:v>0.19399999999999998</c:v>
                </c:pt>
                <c:pt idx="19">
                  <c:v>0.17199999999999999</c:v>
                </c:pt>
                <c:pt idx="20">
                  <c:v>0.16500000000000001</c:v>
                </c:pt>
                <c:pt idx="21">
                  <c:v>0.18100000000000002</c:v>
                </c:pt>
                <c:pt idx="22">
                  <c:v>0.124</c:v>
                </c:pt>
                <c:pt idx="23">
                  <c:v>0.157</c:v>
                </c:pt>
                <c:pt idx="24">
                  <c:v>0.21100000000000002</c:v>
                </c:pt>
                <c:pt idx="25">
                  <c:v>0.187</c:v>
                </c:pt>
                <c:pt idx="26">
                  <c:v>0.16300000000000001</c:v>
                </c:pt>
                <c:pt idx="27">
                  <c:v>0.15</c:v>
                </c:pt>
                <c:pt idx="28">
                  <c:v>0.106</c:v>
                </c:pt>
                <c:pt idx="29">
                  <c:v>8.5999999999999993E-2</c:v>
                </c:pt>
                <c:pt idx="30">
                  <c:v>6.0999999999999999E-2</c:v>
                </c:pt>
                <c:pt idx="31">
                  <c:v>4.5999999999999999E-2</c:v>
                </c:pt>
                <c:pt idx="32">
                  <c:v>0.05</c:v>
                </c:pt>
                <c:pt idx="33">
                  <c:v>6.6000000000000003E-2</c:v>
                </c:pt>
                <c:pt idx="34">
                  <c:v>6.0999999999999999E-2</c:v>
                </c:pt>
                <c:pt idx="35">
                  <c:v>6.4000000000000001E-2</c:v>
                </c:pt>
                <c:pt idx="36">
                  <c:v>5.4000000000000006E-2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FD2-A2C7-04DF74896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221647"/>
        <c:axId val="750216847"/>
      </c:lineChart>
      <c:lineChart>
        <c:grouping val="standard"/>
        <c:varyColors val="0"/>
        <c:ser>
          <c:idx val="4"/>
          <c:order val="3"/>
          <c:tx>
            <c:strRef>
              <c:f>'New 2'!$I$11</c:f>
              <c:strCache>
                <c:ptCount val="1"/>
                <c:pt idx="0">
                  <c:v>PIL reale [dx]</c:v>
                </c:pt>
              </c:strCache>
            </c:strRef>
          </c:tx>
          <c:spPr>
            <a:ln w="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9A-4FFF-A659-FB7FBB429F82}"/>
                </c:ext>
              </c:extLst>
            </c:dLbl>
            <c:dLbl>
              <c:idx val="5"/>
              <c:layout>
                <c:manualLayout>
                  <c:x val="-8.1414739525379504E-2"/>
                  <c:y val="-5.2553503591378559E-2"/>
                </c:manualLayout>
              </c:layout>
              <c:tx>
                <c:rich>
                  <a:bodyPr/>
                  <a:lstStyle/>
                  <a:p>
                    <a:fld id="{F8E5082B-2193-474C-88C1-0BE069DA5CAC}" type="VALUE">
                      <a:rPr lang="en-US" b="1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AB3-45BD-8C07-88F693955E2D}"/>
                </c:ext>
              </c:extLst>
            </c:dLbl>
            <c:dLbl>
              <c:idx val="11"/>
              <c:layout>
                <c:manualLayout>
                  <c:x val="1.2012010749646106E-2"/>
                  <c:y val="-8.4763715469965417E-2"/>
                </c:manualLayout>
              </c:layout>
              <c:tx>
                <c:rich>
                  <a:bodyPr/>
                  <a:lstStyle/>
                  <a:p>
                    <a:fld id="{7D63B50F-0EC4-4A7A-B0E7-1A78A5CD34F4}" type="VALUE">
                      <a:rPr lang="en-US" b="1"/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B3-45BD-8C07-88F693955E2D}"/>
                </c:ext>
              </c:extLst>
            </c:dLbl>
            <c:dLbl>
              <c:idx val="19"/>
              <c:layout>
                <c:manualLayout>
                  <c:x val="2.6693357221435903E-3"/>
                  <c:y val="7.1201520994770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A-4FFF-A659-FB7FBB429F82}"/>
                </c:ext>
              </c:extLst>
            </c:dLbl>
            <c:dLbl>
              <c:idx val="26"/>
              <c:layout>
                <c:manualLayout>
                  <c:x val="-3.6036032248938567E-2"/>
                  <c:y val="4.2381857734982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A-4FFF-A659-FB7FBB429F82}"/>
                </c:ext>
              </c:extLst>
            </c:dLbl>
            <c:dLbl>
              <c:idx val="32"/>
              <c:layout>
                <c:manualLayout>
                  <c:x val="3.6036032248938463E-2"/>
                  <c:y val="-0.103411732873357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3-45BD-8C07-88F693955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0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 2'!$J$6:$BQ$6</c:f>
              <c:numCache>
                <c:formatCode>General</c:formatCode>
                <c:ptCount val="6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</c:numCache>
            </c:numRef>
          </c:cat>
          <c:val>
            <c:numRef>
              <c:f>'New 2'!$J$11:$AT$11</c:f>
              <c:numCache>
                <c:formatCode>0.00%</c:formatCode>
                <c:ptCount val="37"/>
                <c:pt idx="0">
                  <c:v>4.9696655767500902E-2</c:v>
                </c:pt>
                <c:pt idx="1">
                  <c:v>5.7225972405037878E-2</c:v>
                </c:pt>
                <c:pt idx="2">
                  <c:v>5.941616606783711E-2</c:v>
                </c:pt>
                <c:pt idx="3">
                  <c:v>7.1166875950810893E-2</c:v>
                </c:pt>
                <c:pt idx="4">
                  <c:v>7.7066467807498207E-2</c:v>
                </c:pt>
                <c:pt idx="5">
                  <c:v>8.4669011671434619E-2</c:v>
                </c:pt>
                <c:pt idx="6">
                  <c:v>6.9818561646785182E-2</c:v>
                </c:pt>
                <c:pt idx="7">
                  <c:v>6.2168461149314284E-2</c:v>
                </c:pt>
                <c:pt idx="8">
                  <c:v>3.9594995892150424E-2</c:v>
                </c:pt>
                <c:pt idx="9">
                  <c:v>4.6042314259870522E-2</c:v>
                </c:pt>
                <c:pt idx="10">
                  <c:v>6.6830146134739157E-2</c:v>
                </c:pt>
                <c:pt idx="11">
                  <c:v>7.7143654970217176E-2</c:v>
                </c:pt>
                <c:pt idx="12">
                  <c:v>7.3197062499793478E-2</c:v>
                </c:pt>
                <c:pt idx="13">
                  <c:v>6.5943158070161018E-2</c:v>
                </c:pt>
                <c:pt idx="14">
                  <c:v>6.0356138523988391E-2</c:v>
                </c:pt>
                <c:pt idx="15">
                  <c:v>1.6148350795787109E-2</c:v>
                </c:pt>
                <c:pt idx="16">
                  <c:v>3.425476262878064E-2</c:v>
                </c:pt>
                <c:pt idx="17">
                  <c:v>6.7196685399274689E-2</c:v>
                </c:pt>
                <c:pt idx="18">
                  <c:v>5.0496244107243203E-2</c:v>
                </c:pt>
                <c:pt idx="19">
                  <c:v>-2.4121438374399274E-2</c:v>
                </c:pt>
                <c:pt idx="20">
                  <c:v>6.6495719927406605E-2</c:v>
                </c:pt>
                <c:pt idx="21">
                  <c:v>2.1889327701312737E-2</c:v>
                </c:pt>
                <c:pt idx="22">
                  <c:v>2.898745503690776E-2</c:v>
                </c:pt>
                <c:pt idx="23">
                  <c:v>5.5583204127682535E-2</c:v>
                </c:pt>
                <c:pt idx="24">
                  <c:v>3.0991888850182933E-2</c:v>
                </c:pt>
                <c:pt idx="25">
                  <c:v>5.5674004218246864E-3</c:v>
                </c:pt>
                <c:pt idx="26">
                  <c:v>1.5573506358596489E-3</c:v>
                </c:pt>
                <c:pt idx="27">
                  <c:v>9.2506137910145017E-3</c:v>
                </c:pt>
                <c:pt idx="28">
                  <c:v>3.0126964403912666E-2</c:v>
                </c:pt>
                <c:pt idx="29">
                  <c:v>2.6210108975416518E-2</c:v>
                </c:pt>
                <c:pt idx="30">
                  <c:v>2.7098760679194527E-2</c:v>
                </c:pt>
                <c:pt idx="31">
                  <c:v>3.0669845835973604E-2</c:v>
                </c:pt>
                <c:pt idx="32">
                  <c:v>4.0290296111269157E-2</c:v>
                </c:pt>
                <c:pt idx="33">
                  <c:v>3.2523961570383196E-2</c:v>
                </c:pt>
                <c:pt idx="34">
                  <c:v>1.9824534458342525E-2</c:v>
                </c:pt>
                <c:pt idx="35">
                  <c:v>1.4389826104739711E-2</c:v>
                </c:pt>
                <c:pt idx="36">
                  <c:v>7.2285347061502138E-3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FD2-A2C7-04DF74896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214927"/>
        <c:axId val="750212047"/>
      </c:lineChart>
      <c:catAx>
        <c:axId val="750221647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16847"/>
        <c:crosses val="autoZero"/>
        <c:auto val="1"/>
        <c:lblAlgn val="ctr"/>
        <c:lblOffset val="100"/>
        <c:noMultiLvlLbl val="0"/>
      </c:catAx>
      <c:valAx>
        <c:axId val="750216847"/>
        <c:scaling>
          <c:orientation val="minMax"/>
          <c:max val="0.27"/>
          <c:min val="-1.0000000000000002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21647"/>
        <c:crosses val="autoZero"/>
        <c:crossBetween val="between"/>
        <c:majorUnit val="1.0000000000000002E-2"/>
      </c:valAx>
      <c:valAx>
        <c:axId val="750212047"/>
        <c:scaling>
          <c:orientation val="minMax"/>
          <c:min val="-6.0000000000000012E-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14927"/>
        <c:crosses val="max"/>
        <c:crossBetween val="between"/>
      </c:valAx>
      <c:catAx>
        <c:axId val="750214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2120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333331933508459E-3"/>
          <c:y val="0.88994195048094804"/>
          <c:w val="0.99566078785713519"/>
          <c:h val="0.11005804951905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24538688431831E-2"/>
          <c:y val="2.6105455848143791E-2"/>
          <c:w val="0.90403492569162025"/>
          <c:h val="0.95837950309440245"/>
        </c:manualLayout>
      </c:layout>
      <c:areaChart>
        <c:grouping val="stacked"/>
        <c:varyColors val="0"/>
        <c:ser>
          <c:idx val="0"/>
          <c:order val="0"/>
          <c:tx>
            <c:v>Differenze anno per anno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'New 2'!$J$19:$AT$19</c:f>
              <c:numCache>
                <c:formatCode>General</c:formatCode>
                <c:ptCount val="37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</c:numCache>
            </c:numRef>
          </c:cat>
          <c:val>
            <c:numRef>
              <c:f>'New 2'!$J$14:$AT$14</c:f>
              <c:numCache>
                <c:formatCode>0.00%</c:formatCode>
                <c:ptCount val="37"/>
                <c:pt idx="0">
                  <c:v>5.0000000000000086E-2</c:v>
                </c:pt>
                <c:pt idx="1">
                  <c:v>-1.9E-2</c:v>
                </c:pt>
                <c:pt idx="2">
                  <c:v>4.2909090909090827E-2</c:v>
                </c:pt>
                <c:pt idx="3">
                  <c:v>4.0000000000000001E-3</c:v>
                </c:pt>
                <c:pt idx="4">
                  <c:v>5.6333333333333478E-2</c:v>
                </c:pt>
                <c:pt idx="5">
                  <c:v>-2.8999999999999998E-2</c:v>
                </c:pt>
                <c:pt idx="6">
                  <c:v>0.10284615384615375</c:v>
                </c:pt>
                <c:pt idx="7">
                  <c:v>-8.3333333333333454E-3</c:v>
                </c:pt>
                <c:pt idx="8">
                  <c:v>0.191</c:v>
                </c:pt>
                <c:pt idx="9">
                  <c:v>7.0000000000000479E-3</c:v>
                </c:pt>
                <c:pt idx="10">
                  <c:v>-0.02</c:v>
                </c:pt>
                <c:pt idx="11">
                  <c:v>7.5238095238095118E-2</c:v>
                </c:pt>
                <c:pt idx="12">
                  <c:v>3.0478260869565187E-2</c:v>
                </c:pt>
                <c:pt idx="13">
                  <c:v>5.5333333333333484E-2</c:v>
                </c:pt>
                <c:pt idx="14">
                  <c:v>0.1413076923076923</c:v>
                </c:pt>
                <c:pt idx="15">
                  <c:v>4.6774193548387008E-2</c:v>
                </c:pt>
                <c:pt idx="16">
                  <c:v>6.1647058823529444E-2</c:v>
                </c:pt>
                <c:pt idx="17">
                  <c:v>0.10652631578947366</c:v>
                </c:pt>
                <c:pt idx="18">
                  <c:v>2.3391304347826186E-2</c:v>
                </c:pt>
                <c:pt idx="19">
                  <c:v>9.5857142857142807E-2</c:v>
                </c:pt>
                <c:pt idx="20">
                  <c:v>4.626760563380275E-2</c:v>
                </c:pt>
                <c:pt idx="21">
                  <c:v>8.6441860465116288E-2</c:v>
                </c:pt>
                <c:pt idx="22">
                  <c:v>5.0311926605504653E-2</c:v>
                </c:pt>
                <c:pt idx="23">
                  <c:v>3.0499999999999777E-2</c:v>
                </c:pt>
                <c:pt idx="24">
                  <c:v>1.2684210526315909E-2</c:v>
                </c:pt>
                <c:pt idx="25">
                  <c:v>4.9559139784946249E-2</c:v>
                </c:pt>
                <c:pt idx="26">
                  <c:v>1.5260869565217466E-2</c:v>
                </c:pt>
                <c:pt idx="27">
                  <c:v>-2.3985239852398477E-3</c:v>
                </c:pt>
                <c:pt idx="28">
                  <c:v>9.7556270096462588E-3</c:v>
                </c:pt>
                <c:pt idx="29">
                  <c:v>2.3510086455331342E-2</c:v>
                </c:pt>
                <c:pt idx="30">
                  <c:v>-1.424675324675323E-2</c:v>
                </c:pt>
                <c:pt idx="31">
                  <c:v>2.0997518610421914E-2</c:v>
                </c:pt>
                <c:pt idx="32">
                  <c:v>1.0465116279069694E-2</c:v>
                </c:pt>
                <c:pt idx="33">
                  <c:v>-4.5964912280702097E-3</c:v>
                </c:pt>
                <c:pt idx="34">
                  <c:v>9.247933884297399E-3</c:v>
                </c:pt>
                <c:pt idx="35">
                  <c:v>3.4455598455598591E-2</c:v>
                </c:pt>
                <c:pt idx="36">
                  <c:v>4.8154657293490721E-4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5-4639-8FAC-B03AA13E1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83839"/>
        <c:axId val="124585759"/>
      </c:areaChart>
      <c:lineChart>
        <c:grouping val="standard"/>
        <c:varyColors val="0"/>
        <c:ser>
          <c:idx val="1"/>
          <c:order val="1"/>
          <c:tx>
            <c:v>Differenze tra variazioni in accumulazione composta [dx]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'New 2'!$J$19:$AT$19</c:f>
              <c:numCache>
                <c:formatCode>General</c:formatCode>
                <c:ptCount val="37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</c:numCache>
            </c:numRef>
          </c:cat>
          <c:val>
            <c:numRef>
              <c:f>'New 2'!$J$28:$AT$28</c:f>
              <c:numCache>
                <c:formatCode>0.00%</c:formatCode>
                <c:ptCount val="37"/>
                <c:pt idx="0">
                  <c:v>5.0000000000000044E-2</c:v>
                </c:pt>
                <c:pt idx="1">
                  <c:v>3.0050000000000132E-2</c:v>
                </c:pt>
                <c:pt idx="2">
                  <c:v>7.8692399999999996E-2</c:v>
                </c:pt>
                <c:pt idx="3">
                  <c:v>8.3177630400000035E-2</c:v>
                </c:pt>
                <c:pt idx="4">
                  <c:v>0.15302342642080013</c:v>
                </c:pt>
                <c:pt idx="5">
                  <c:v>0.11976110578700339</c:v>
                </c:pt>
                <c:pt idx="6">
                  <c:v>0.25956892218214067</c:v>
                </c:pt>
                <c:pt idx="7">
                  <c:v>0.26653659134580132</c:v>
                </c:pt>
                <c:pt idx="8">
                  <c:v>0.58786225023520355</c:v>
                </c:pt>
                <c:pt idx="9">
                  <c:v>0.62714032699531752</c:v>
                </c:pt>
                <c:pt idx="10">
                  <c:v>0.59768313353522395</c:v>
                </c:pt>
                <c:pt idx="11">
                  <c:v>0.76763679620592806</c:v>
                </c:pt>
                <c:pt idx="12">
                  <c:v>0.84771607455660547</c:v>
                </c:pt>
                <c:pt idx="13">
                  <c:v>1.0042521246441907</c:v>
                </c:pt>
                <c:pt idx="14">
                  <c:v>1.4228689830010446</c:v>
                </c:pt>
                <c:pt idx="15">
                  <c:v>1.6390124321510966</c:v>
                </c:pt>
                <c:pt idx="16">
                  <c:v>1.9403971283515578</c:v>
                </c:pt>
                <c:pt idx="17">
                  <c:v>2.5469984297001194</c:v>
                </c:pt>
                <c:pt idx="18">
                  <c:v>3.1487161250619429</c:v>
                </c:pt>
                <c:pt idx="19">
                  <c:v>4.2270952985725962</c:v>
                </c:pt>
                <c:pt idx="20">
                  <c:v>5.253066022837074</c:v>
                </c:pt>
                <c:pt idx="21">
                  <c:v>6.9472709729705837</c:v>
                </c:pt>
                <c:pt idx="22">
                  <c:v>8.3571325736189372</c:v>
                </c:pt>
                <c:pt idx="23">
                  <c:v>10.059602387677106</c:v>
                </c:pt>
                <c:pt idx="24">
                  <c:v>12.374978491476977</c:v>
                </c:pt>
                <c:pt idx="25">
                  <c:v>15.61089946938317</c:v>
                </c:pt>
                <c:pt idx="26">
                  <c:v>18.506476082892632</c:v>
                </c:pt>
                <c:pt idx="27">
                  <c:v>21.217447495326525</c:v>
                </c:pt>
                <c:pt idx="28">
                  <c:v>23.769896929831141</c:v>
                </c:pt>
                <c:pt idx="29">
                  <c:v>26.629908065796613</c:v>
                </c:pt>
                <c:pt idx="30">
                  <c:v>27.705832457810207</c:v>
                </c:pt>
                <c:pt idx="31">
                  <c:v>29.826500750869478</c:v>
                </c:pt>
                <c:pt idx="32">
                  <c:v>31.767825788412949</c:v>
                </c:pt>
                <c:pt idx="33">
                  <c:v>33.654902290448199</c:v>
                </c:pt>
                <c:pt idx="34">
                  <c:v>36.155451330165533</c:v>
                </c:pt>
                <c:pt idx="35">
                  <c:v>40.254200215296123</c:v>
                </c:pt>
                <c:pt idx="36">
                  <c:v>42.455327026922113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9-4B21-B604-ABE16BC7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051119"/>
        <c:axId val="1601049679"/>
      </c:lineChart>
      <c:catAx>
        <c:axId val="12458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24585759"/>
        <c:crosses val="autoZero"/>
        <c:auto val="1"/>
        <c:lblAlgn val="ctr"/>
        <c:lblOffset val="100"/>
        <c:noMultiLvlLbl val="0"/>
      </c:catAx>
      <c:valAx>
        <c:axId val="124585759"/>
        <c:scaling>
          <c:orientation val="minMax"/>
          <c:max val="0.2"/>
          <c:min val="-4.0000000000000008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24583839"/>
        <c:crosses val="autoZero"/>
        <c:crossBetween val="between"/>
        <c:majorUnit val="4.0000000000000008E-2"/>
      </c:valAx>
      <c:valAx>
        <c:axId val="1601049679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601051119"/>
        <c:crosses val="max"/>
        <c:crossBetween val="between"/>
      </c:valAx>
      <c:catAx>
        <c:axId val="16010511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10496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26539956590962"/>
          <c:y val="1.8032183611591687E-2"/>
          <c:w val="0.5665717112750831"/>
          <c:h val="0.14745601868749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96234745284996E-2"/>
          <c:y val="1.2433760034900283E-2"/>
          <c:w val="0.93750205380555862"/>
          <c:h val="0.83574145990958437"/>
        </c:manualLayout>
      </c:layout>
      <c:lineChart>
        <c:grouping val="standard"/>
        <c:varyColors val="0"/>
        <c:ser>
          <c:idx val="0"/>
          <c:order val="0"/>
          <c:tx>
            <c:strRef>
              <c:f>'New 3'!$I$6</c:f>
              <c:strCache>
                <c:ptCount val="1"/>
                <c:pt idx="0">
                  <c:v>Retribuzioni 
contrattuali orarie lorde -
Operai Industria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3'!$AU$6:$BQ$6</c:f>
              <c:numCache>
                <c:formatCode>0.00%</c:formatCode>
                <c:ptCount val="23"/>
                <c:pt idx="0">
                  <c:v>3.6666666666666625E-2</c:v>
                </c:pt>
                <c:pt idx="1">
                  <c:v>3.3762057877813501E-2</c:v>
                </c:pt>
                <c:pt idx="2">
                  <c:v>1.7107309486780853E-2</c:v>
                </c:pt>
                <c:pt idx="3">
                  <c:v>3.2110091743119185E-2</c:v>
                </c:pt>
                <c:pt idx="4">
                  <c:v>3.5555555555555562E-2</c:v>
                </c:pt>
                <c:pt idx="5">
                  <c:v>2.8612303290414864E-2</c:v>
                </c:pt>
                <c:pt idx="6">
                  <c:v>2.2253129346314182E-2</c:v>
                </c:pt>
                <c:pt idx="7">
                  <c:v>2.1768707482993088E-2</c:v>
                </c:pt>
                <c:pt idx="8">
                  <c:v>1.7310252996005415E-2</c:v>
                </c:pt>
                <c:pt idx="9">
                  <c:v>2.4869109947643908E-2</c:v>
                </c:pt>
                <c:pt idx="10">
                  <c:v>2.6819923371647514E-2</c:v>
                </c:pt>
                <c:pt idx="11">
                  <c:v>3.1094527363184188E-2</c:v>
                </c:pt>
                <c:pt idx="12">
                  <c:v>3.0156815440289586E-2</c:v>
                </c:pt>
                <c:pt idx="13">
                  <c:v>3.2786885245901676E-2</c:v>
                </c:pt>
                <c:pt idx="14">
                  <c:v>2.947845804988658E-2</c:v>
                </c:pt>
                <c:pt idx="15">
                  <c:v>3.524229074889873E-2</c:v>
                </c:pt>
                <c:pt idx="16">
                  <c:v>3.4042553191489411E-2</c:v>
                </c:pt>
                <c:pt idx="17">
                  <c:v>2.5720164609053464E-2</c:v>
                </c:pt>
                <c:pt idx="18">
                  <c:v>2.5075225677031021E-2</c:v>
                </c:pt>
                <c:pt idx="19">
                  <c:v>2.3483365949119372E-2</c:v>
                </c:pt>
                <c:pt idx="20">
                  <c:v>1.8164435946462776E-2</c:v>
                </c:pt>
                <c:pt idx="21">
                  <c:v>2.0657276995305285E-2</c:v>
                </c:pt>
                <c:pt idx="22">
                  <c:v>2.2079116835326484E-2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8-40B5-B533-662858C16FF3}"/>
            </c:ext>
          </c:extLst>
        </c:ser>
        <c:ser>
          <c:idx val="2"/>
          <c:order val="1"/>
          <c:tx>
            <c:strRef>
              <c:f>'New 3'!$I$8</c:f>
              <c:strCache>
                <c:ptCount val="1"/>
                <c:pt idx="0">
                  <c:v>Retribuzioni 
contrattuali orarie lorde -
Intera Economia (a)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3'!$AU$8:$BQ$8</c:f>
              <c:numCache>
                <c:formatCode>0.00%</c:formatCode>
                <c:ptCount val="23"/>
                <c:pt idx="0">
                  <c:v>2.7419354838709831E-2</c:v>
                </c:pt>
                <c:pt idx="1">
                  <c:v>2.19780219780219E-2</c:v>
                </c:pt>
                <c:pt idx="2">
                  <c:v>1.5360983102918668E-2</c:v>
                </c:pt>
                <c:pt idx="3">
                  <c:v>4.0847201210287398E-2</c:v>
                </c:pt>
                <c:pt idx="4">
                  <c:v>4.3604651162790775E-2</c:v>
                </c:pt>
                <c:pt idx="5">
                  <c:v>2.5069637883008422E-2</c:v>
                </c:pt>
                <c:pt idx="6">
                  <c:v>1.7663043478260976E-2</c:v>
                </c:pt>
                <c:pt idx="7">
                  <c:v>1.8691588785046509E-2</c:v>
                </c:pt>
                <c:pt idx="8">
                  <c:v>2.6212319790301475E-2</c:v>
                </c:pt>
                <c:pt idx="9">
                  <c:v>1.9157088122605304E-2</c:v>
                </c:pt>
                <c:pt idx="10">
                  <c:v>2.3809523809523947E-2</c:v>
                </c:pt>
                <c:pt idx="11">
                  <c:v>2.8151774785801775E-2</c:v>
                </c:pt>
                <c:pt idx="12">
                  <c:v>3.9285714285714146E-2</c:v>
                </c:pt>
                <c:pt idx="13">
                  <c:v>3.7800687285223233E-2</c:v>
                </c:pt>
                <c:pt idx="14">
                  <c:v>1.4348785871964864E-2</c:v>
                </c:pt>
                <c:pt idx="15">
                  <c:v>4.0261153427638696E-2</c:v>
                </c:pt>
                <c:pt idx="16">
                  <c:v>3.0334728033472924E-2</c:v>
                </c:pt>
                <c:pt idx="17">
                  <c:v>9.1370558375634126E-3</c:v>
                </c:pt>
                <c:pt idx="18">
                  <c:v>1.7102615694164935E-2</c:v>
                </c:pt>
                <c:pt idx="19">
                  <c:v>1.4836795252225476E-2</c:v>
                </c:pt>
                <c:pt idx="20">
                  <c:v>1.3645224171540127E-2</c:v>
                </c:pt>
                <c:pt idx="21">
                  <c:v>1.2499999999999956E-2</c:v>
                </c:pt>
                <c:pt idx="22">
                  <c:v>1.2499999999999956E-2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8-40B5-B533-662858C16FF3}"/>
            </c:ext>
          </c:extLst>
        </c:ser>
        <c:ser>
          <c:idx val="3"/>
          <c:order val="2"/>
          <c:tx>
            <c:strRef>
              <c:f>'New 3'!$I$9</c:f>
              <c:strCache>
                <c:ptCount val="1"/>
                <c:pt idx="0">
                  <c:v>FOI (b)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3'!$AU$9:$BQ$9</c:f>
              <c:numCache>
                <c:formatCode>0.00%</c:formatCode>
                <c:ptCount val="23"/>
                <c:pt idx="0">
                  <c:v>4.2000000000000003E-2</c:v>
                </c:pt>
                <c:pt idx="1">
                  <c:v>3.9E-2</c:v>
                </c:pt>
                <c:pt idx="2">
                  <c:v>5.4000000000000006E-2</c:v>
                </c:pt>
                <c:pt idx="3">
                  <c:v>3.9E-2</c:v>
                </c:pt>
                <c:pt idx="4">
                  <c:v>1.7000000000000001E-2</c:v>
                </c:pt>
                <c:pt idx="5">
                  <c:v>1.8000000000000002E-2</c:v>
                </c:pt>
                <c:pt idx="6">
                  <c:v>1.6E-2</c:v>
                </c:pt>
                <c:pt idx="7">
                  <c:v>2.6000000000000002E-2</c:v>
                </c:pt>
                <c:pt idx="8">
                  <c:v>2.7000000000000003E-2</c:v>
                </c:pt>
                <c:pt idx="9">
                  <c:v>2.4E-2</c:v>
                </c:pt>
                <c:pt idx="10">
                  <c:v>2.5000000000000001E-2</c:v>
                </c:pt>
                <c:pt idx="11">
                  <c:v>0.02</c:v>
                </c:pt>
                <c:pt idx="12">
                  <c:v>1.7000000000000001E-2</c:v>
                </c:pt>
                <c:pt idx="13">
                  <c:v>0.02</c:v>
                </c:pt>
                <c:pt idx="14">
                  <c:v>1.7000000000000001E-2</c:v>
                </c:pt>
                <c:pt idx="15">
                  <c:v>3.2000000000000001E-2</c:v>
                </c:pt>
                <c:pt idx="16">
                  <c:v>6.9999999999999993E-3</c:v>
                </c:pt>
                <c:pt idx="17">
                  <c:v>1.6E-2</c:v>
                </c:pt>
                <c:pt idx="18">
                  <c:v>2.7000000000000003E-2</c:v>
                </c:pt>
                <c:pt idx="19">
                  <c:v>0.03</c:v>
                </c:pt>
                <c:pt idx="20">
                  <c:v>1.1000000000000001E-2</c:v>
                </c:pt>
                <c:pt idx="21">
                  <c:v>2E-3</c:v>
                </c:pt>
                <c:pt idx="22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B8-40B5-B533-662858C16FF3}"/>
            </c:ext>
          </c:extLst>
        </c:ser>
        <c:ser>
          <c:idx val="4"/>
          <c:order val="3"/>
          <c:tx>
            <c:strRef>
              <c:f>'New 3'!$I$10</c:f>
              <c:strCache>
                <c:ptCount val="1"/>
                <c:pt idx="0">
                  <c:v>PIL reale</c:v>
                </c:pt>
              </c:strCache>
            </c:strRef>
          </c:tx>
          <c:spPr>
            <a:ln w="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6"/>
              <c:layout>
                <c:manualLayout>
                  <c:x val="2.873000031053911E-2"/>
                  <c:y val="-2.8856352835006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52-4B81-B560-9AB437119B19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52-4B81-B560-9AB437119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3'!$AU$10:$BQ$10</c:f>
              <c:numCache>
                <c:formatCode>0.00%</c:formatCode>
                <c:ptCount val="23"/>
                <c:pt idx="0">
                  <c:v>-8.3500348910969541E-3</c:v>
                </c:pt>
                <c:pt idx="1">
                  <c:v>2.0742551539072451E-2</c:v>
                </c:pt>
                <c:pt idx="2">
                  <c:v>2.682782356891053E-2</c:v>
                </c:pt>
                <c:pt idx="3">
                  <c:v>1.2863694039148187E-2</c:v>
                </c:pt>
                <c:pt idx="4">
                  <c:v>1.8353619896630136E-2</c:v>
                </c:pt>
                <c:pt idx="5">
                  <c:v>1.6160760336055801E-2</c:v>
                </c:pt>
                <c:pt idx="6">
                  <c:v>1.5598502802657493E-2</c:v>
                </c:pt>
                <c:pt idx="7">
                  <c:v>3.7101065868926072E-2</c:v>
                </c:pt>
                <c:pt idx="8">
                  <c:v>1.7721887614099499E-2</c:v>
                </c:pt>
                <c:pt idx="9">
                  <c:v>2.485474395691085E-3</c:v>
                </c:pt>
                <c:pt idx="10">
                  <c:v>1.5131818840843892E-3</c:v>
                </c:pt>
                <c:pt idx="11">
                  <c:v>1.5819388612924142E-2</c:v>
                </c:pt>
                <c:pt idx="12">
                  <c:v>9.4966625764865854E-3</c:v>
                </c:pt>
                <c:pt idx="13">
                  <c:v>2.0065866547446944E-2</c:v>
                </c:pt>
                <c:pt idx="14">
                  <c:v>1.4738685466187746E-2</c:v>
                </c:pt>
                <c:pt idx="15">
                  <c:v>-1.0504028348038333E-2</c:v>
                </c:pt>
                <c:pt idx="16">
                  <c:v>-5.4820550401474433E-2</c:v>
                </c:pt>
                <c:pt idx="17">
                  <c:v>1.6865234030892112E-2</c:v>
                </c:pt>
                <c:pt idx="18">
                  <c:v>5.7662302210420083E-3</c:v>
                </c:pt>
                <c:pt idx="19">
                  <c:v>-2.8190137792549308E-2</c:v>
                </c:pt>
                <c:pt idx="20">
                  <c:v>-1.7281608024923116E-2</c:v>
                </c:pt>
                <c:pt idx="21">
                  <c:v>1.1367323787827388E-3</c:v>
                </c:pt>
                <c:pt idx="22">
                  <c:v>9.519588718509624E-3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B8-40B5-B533-662858C16FF3}"/>
            </c:ext>
          </c:extLst>
        </c:ser>
        <c:ser>
          <c:idx val="1"/>
          <c:order val="4"/>
          <c:tx>
            <c:v>Min (a; b)</c:v>
          </c:tx>
          <c:spPr>
            <a:ln w="190500" cap="rnd" cmpd="dbl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3'!$AU$29:$BQ$29</c:f>
              <c:numCache>
                <c:formatCode>General</c:formatCode>
                <c:ptCount val="23"/>
                <c:pt idx="0">
                  <c:v>2.7419354838709831E-2</c:v>
                </c:pt>
                <c:pt idx="1">
                  <c:v>2.19780219780219E-2</c:v>
                </c:pt>
                <c:pt idx="2">
                  <c:v>1.5360983102918668E-2</c:v>
                </c:pt>
                <c:pt idx="3">
                  <c:v>3.9E-2</c:v>
                </c:pt>
                <c:pt idx="4">
                  <c:v>1.7000000000000001E-2</c:v>
                </c:pt>
                <c:pt idx="5">
                  <c:v>1.8000000000000002E-2</c:v>
                </c:pt>
                <c:pt idx="6">
                  <c:v>1.6E-2</c:v>
                </c:pt>
                <c:pt idx="7">
                  <c:v>1.8691588785046509E-2</c:v>
                </c:pt>
                <c:pt idx="8">
                  <c:v>2.6212319790301475E-2</c:v>
                </c:pt>
                <c:pt idx="9">
                  <c:v>1.9157088122605304E-2</c:v>
                </c:pt>
                <c:pt idx="10">
                  <c:v>2.3809523809523947E-2</c:v>
                </c:pt>
                <c:pt idx="11">
                  <c:v>0.02</c:v>
                </c:pt>
                <c:pt idx="12">
                  <c:v>1.7000000000000001E-2</c:v>
                </c:pt>
                <c:pt idx="13">
                  <c:v>0.02</c:v>
                </c:pt>
                <c:pt idx="14">
                  <c:v>1.4348785871964864E-2</c:v>
                </c:pt>
                <c:pt idx="15">
                  <c:v>3.2000000000000001E-2</c:v>
                </c:pt>
                <c:pt idx="16">
                  <c:v>6.9999999999999993E-3</c:v>
                </c:pt>
                <c:pt idx="17">
                  <c:v>9.1370558375634126E-3</c:v>
                </c:pt>
                <c:pt idx="18">
                  <c:v>1.7102615694164935E-2</c:v>
                </c:pt>
                <c:pt idx="19">
                  <c:v>1.4836795252225476E-2</c:v>
                </c:pt>
                <c:pt idx="20">
                  <c:v>1.1000000000000001E-2</c:v>
                </c:pt>
                <c:pt idx="21">
                  <c:v>2E-3</c:v>
                </c:pt>
                <c:pt idx="22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2D-4CEA-9460-0429470F5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221647"/>
        <c:axId val="750216847"/>
      </c:lineChart>
      <c:catAx>
        <c:axId val="750221647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16847"/>
        <c:crosses val="autoZero"/>
        <c:auto val="1"/>
        <c:lblAlgn val="ctr"/>
        <c:lblOffset val="100"/>
        <c:noMultiLvlLbl val="0"/>
      </c:catAx>
      <c:valAx>
        <c:axId val="750216847"/>
        <c:scaling>
          <c:orientation val="minMax"/>
          <c:max val="6.0000000000000012E-2"/>
          <c:min val="-6.0000000000000012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21647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02886561376737E-3"/>
          <c:y val="0.91879830331595436"/>
          <c:w val="0.98783160065587483"/>
          <c:h val="8.1201696684045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3128106758204E-2"/>
          <c:y val="2.0920922633431562E-2"/>
          <c:w val="0.87316142284458487"/>
          <c:h val="0.83420894801942858"/>
        </c:manualLayout>
      </c:layout>
      <c:areaChart>
        <c:grouping val="stacked"/>
        <c:varyColors val="0"/>
        <c:ser>
          <c:idx val="1"/>
          <c:order val="0"/>
          <c:tx>
            <c:v>Differenze (a)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cat>
            <c:numRef>
              <c:f>'New 3'!$AU$12:$BQ$12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3'!$AU$13:$BQ$13</c:f>
              <c:numCache>
                <c:formatCode>0.00%</c:formatCode>
                <c:ptCount val="23"/>
                <c:pt idx="0">
                  <c:v>-1.4580645161290172E-2</c:v>
                </c:pt>
                <c:pt idx="1">
                  <c:v>-1.70219780219781E-2</c:v>
                </c:pt>
                <c:pt idx="2">
                  <c:v>-3.8639016897081338E-2</c:v>
                </c:pt>
                <c:pt idx="3">
                  <c:v>1.8472012102873983E-3</c:v>
                </c:pt>
                <c:pt idx="4">
                  <c:v>2.6604651162790774E-2</c:v>
                </c:pt>
                <c:pt idx="5">
                  <c:v>7.06963788300842E-3</c:v>
                </c:pt>
                <c:pt idx="6">
                  <c:v>1.6630434782609754E-3</c:v>
                </c:pt>
                <c:pt idx="7">
                  <c:v>-7.3084112149534933E-3</c:v>
                </c:pt>
                <c:pt idx="8">
                  <c:v>-7.8768020969852831E-4</c:v>
                </c:pt>
                <c:pt idx="9">
                  <c:v>-4.8429118773946969E-3</c:v>
                </c:pt>
                <c:pt idx="10">
                  <c:v>-1.1904761904760544E-3</c:v>
                </c:pt>
                <c:pt idx="11">
                  <c:v>8.1517747858017749E-3</c:v>
                </c:pt>
                <c:pt idx="12">
                  <c:v>2.2285714285714145E-2</c:v>
                </c:pt>
                <c:pt idx="13">
                  <c:v>1.7800687285223233E-2</c:v>
                </c:pt>
                <c:pt idx="14">
                  <c:v>-2.651214128035137E-3</c:v>
                </c:pt>
                <c:pt idx="15">
                  <c:v>8.2611534276386955E-3</c:v>
                </c:pt>
                <c:pt idx="16">
                  <c:v>2.3334728033472925E-2</c:v>
                </c:pt>
                <c:pt idx="17">
                  <c:v>-6.8629441624365878E-3</c:v>
                </c:pt>
                <c:pt idx="18">
                  <c:v>-9.8973843058350677E-3</c:v>
                </c:pt>
                <c:pt idx="19">
                  <c:v>-1.5163204747774522E-2</c:v>
                </c:pt>
                <c:pt idx="20">
                  <c:v>2.6452241715401257E-3</c:v>
                </c:pt>
                <c:pt idx="21">
                  <c:v>1.0499999999999956E-2</c:v>
                </c:pt>
                <c:pt idx="22">
                  <c:v>1.3499999999999956E-2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D-4C2D-839C-681770D8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221647"/>
        <c:axId val="750216847"/>
      </c:areaChart>
      <c:lineChart>
        <c:grouping val="standard"/>
        <c:varyColors val="0"/>
        <c:ser>
          <c:idx val="0"/>
          <c:order val="1"/>
          <c:tx>
            <c:v>Differenze delle varazioni in accumulazione composta; Retribuzioni - FOI [dx]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0.11091854419410745"/>
                  <c:y val="-8.2802547770700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5D-4C2D-839C-681770D8A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3'!$AU$16:$BQ$16</c:f>
              <c:numCache>
                <c:formatCode>0.00%</c:formatCode>
                <c:ptCount val="23"/>
                <c:pt idx="0">
                  <c:v>-1.4580645161290207E-2</c:v>
                </c:pt>
                <c:pt idx="1">
                  <c:v>-3.2637999999999945E-2</c:v>
                </c:pt>
                <c:pt idx="2">
                  <c:v>-7.4971419741935552E-2</c:v>
                </c:pt>
                <c:pt idx="3">
                  <c:v>-7.5925950273161291E-2</c:v>
                </c:pt>
                <c:pt idx="4">
                  <c:v>-4.7694110782643406E-2</c:v>
                </c:pt>
                <c:pt idx="5">
                  <c:v>-4.0365508002537354E-2</c:v>
                </c:pt>
                <c:pt idx="6">
                  <c:v>-3.903716258219081E-2</c:v>
                </c:pt>
                <c:pt idx="7">
                  <c:v>-4.8881161067392709E-2</c:v>
                </c:pt>
                <c:pt idx="8">
                  <c:v>-5.1170307254921887E-2</c:v>
                </c:pt>
                <c:pt idx="9">
                  <c:v>-5.8514523661298057E-2</c:v>
                </c:pt>
                <c:pt idx="10">
                  <c:v>-6.1509644817346443E-2</c:v>
                </c:pt>
                <c:pt idx="11">
                  <c:v>-5.1997902229822479E-2</c:v>
                </c:pt>
                <c:pt idx="12">
                  <c:v>-2.2688318180632772E-2</c:v>
                </c:pt>
                <c:pt idx="13">
                  <c:v>1.9224315847865547E-3</c:v>
                </c:pt>
                <c:pt idx="14">
                  <c:v>-1.9190806266586868E-3</c:v>
                </c:pt>
                <c:pt idx="15">
                  <c:v>1.026467008361065E-2</c:v>
                </c:pt>
                <c:pt idx="16">
                  <c:v>4.631716793548657E-2</c:v>
                </c:pt>
                <c:pt idx="17">
                  <c:v>3.6155016816002528E-2</c:v>
                </c:pt>
                <c:pt idx="18">
                  <c:v>2.1263460334550732E-2</c:v>
                </c:pt>
                <c:pt idx="19">
                  <c:v>-2.8244423070256097E-3</c:v>
                </c:pt>
                <c:pt idx="20">
                  <c:v>1.521908182436249E-3</c:v>
                </c:pt>
                <c:pt idx="21">
                  <c:v>1.9137855224607536E-2</c:v>
                </c:pt>
                <c:pt idx="22">
                  <c:v>4.2046943175834572E-2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5D-4C2D-839C-681770D8A75F}"/>
            </c:ext>
          </c:extLst>
        </c:ser>
        <c:ser>
          <c:idx val="2"/>
          <c:order val="2"/>
          <c:tx>
            <c:v>Differenze delle variazioni in accumulazione composta; Min - FOI [dx]</c:v>
          </c:tx>
          <c:spPr>
            <a:ln w="3810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5.9841047218326254E-2"/>
                  <c:y val="-4.5977011494252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B4-472B-959D-DC483C64C6AD}"/>
                </c:ext>
              </c:extLst>
            </c:dLbl>
            <c:dLbl>
              <c:idx val="16"/>
              <c:layout>
                <c:manualLayout>
                  <c:x val="-2.2440392706872508E-2"/>
                  <c:y val="-3.984674329501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4-472B-959D-DC483C64C6AD}"/>
                </c:ext>
              </c:extLst>
            </c:dLbl>
            <c:dLbl>
              <c:idx val="22"/>
              <c:layout>
                <c:manualLayout>
                  <c:x val="-4.4880785413744878E-2"/>
                  <c:y val="-7.35632183908045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C00000"/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B4-472B-959D-DC483C64C6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 3'!$AU$19:$BQ$19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'New 3'!$AU$32:$BQ$32</c:f>
              <c:numCache>
                <c:formatCode>0.00%</c:formatCode>
                <c:ptCount val="23"/>
                <c:pt idx="0">
                  <c:v>0</c:v>
                </c:pt>
                <c:pt idx="1">
                  <c:v>-3.2637999999999945E-2</c:v>
                </c:pt>
                <c:pt idx="2">
                  <c:v>-7.4971419741935552E-2</c:v>
                </c:pt>
                <c:pt idx="3">
                  <c:v>-7.7895305111870927E-2</c:v>
                </c:pt>
                <c:pt idx="4">
                  <c:v>-7.9219525298772631E-2</c:v>
                </c:pt>
                <c:pt idx="5">
                  <c:v>-8.0645476754150458E-2</c:v>
                </c:pt>
                <c:pt idx="6">
                  <c:v>-8.1935804382216926E-2</c:v>
                </c:pt>
                <c:pt idx="7">
                  <c:v>-9.2581646639381843E-2</c:v>
                </c:pt>
                <c:pt idx="8">
                  <c:v>-9.6016283929715396E-2</c:v>
                </c:pt>
                <c:pt idx="9">
                  <c:v>-0.10421961866319496</c:v>
                </c:pt>
                <c:pt idx="10">
                  <c:v>-0.10830295636690757</c:v>
                </c:pt>
                <c:pt idx="11">
                  <c:v>-0.11046901549424581</c:v>
                </c:pt>
                <c:pt idx="12">
                  <c:v>-0.11234698875764804</c:v>
                </c:pt>
                <c:pt idx="13">
                  <c:v>-0.11459392853280104</c:v>
                </c:pt>
                <c:pt idx="14">
                  <c:v>-0.12010730904615419</c:v>
                </c:pt>
                <c:pt idx="15">
                  <c:v>-0.12395074293563124</c:v>
                </c:pt>
                <c:pt idx="16">
                  <c:v>-0.12481839813618056</c:v>
                </c:pt>
                <c:pt idx="17">
                  <c:v>-0.13654422447865433</c:v>
                </c:pt>
                <c:pt idx="18">
                  <c:v>-0.15438938971464244</c:v>
                </c:pt>
                <c:pt idx="19">
                  <c:v>-0.18108341772786862</c:v>
                </c:pt>
                <c:pt idx="20">
                  <c:v>-0.18307533532287534</c:v>
                </c:pt>
                <c:pt idx="21">
                  <c:v>-0.18344148599352117</c:v>
                </c:pt>
                <c:pt idx="22">
                  <c:v>-0.18325804450752758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E-4A73-9ED4-6FE4EFC6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57919"/>
        <c:axId val="122056927"/>
      </c:lineChart>
      <c:catAx>
        <c:axId val="750221647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16847"/>
        <c:crosses val="autoZero"/>
        <c:auto val="1"/>
        <c:lblAlgn val="ctr"/>
        <c:lblOffset val="100"/>
        <c:noMultiLvlLbl val="0"/>
      </c:catAx>
      <c:valAx>
        <c:axId val="750216847"/>
        <c:scaling>
          <c:orientation val="minMax"/>
          <c:max val="3.0000000000000006E-2"/>
          <c:min val="-4.0000000000000008E-2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50221647"/>
        <c:crosses val="autoZero"/>
        <c:crossBetween val="between"/>
        <c:majorUnit val="1.0000000000000002E-2"/>
      </c:valAx>
      <c:valAx>
        <c:axId val="122056927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122057919"/>
        <c:crosses val="max"/>
        <c:crossBetween val="between"/>
      </c:valAx>
      <c:catAx>
        <c:axId val="122057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0569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539638579660298"/>
          <c:w val="0.98873724935855678"/>
          <c:h val="7.8780945485262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438149</xdr:colOff>
      <xdr:row>63</xdr:row>
      <xdr:rowOff>109536</xdr:rowOff>
    </xdr:from>
    <xdr:to>
      <xdr:col>28</xdr:col>
      <xdr:colOff>219074</xdr:colOff>
      <xdr:row>106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1831BB-8475-4BEB-A871-BA93FA1AE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2105024</xdr:colOff>
      <xdr:row>62</xdr:row>
      <xdr:rowOff>42862</xdr:rowOff>
    </xdr:from>
    <xdr:to>
      <xdr:col>10</xdr:col>
      <xdr:colOff>552449</xdr:colOff>
      <xdr:row>93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0F9CC0C-125E-4506-B5F6-A543A08D9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81</xdr:row>
      <xdr:rowOff>42861</xdr:rowOff>
    </xdr:from>
    <xdr:to>
      <xdr:col>14</xdr:col>
      <xdr:colOff>85724</xdr:colOff>
      <xdr:row>120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CDA200-A219-45CF-8B46-89DB3D0E6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600074</xdr:colOff>
      <xdr:row>26</xdr:row>
      <xdr:rowOff>185736</xdr:rowOff>
    </xdr:from>
    <xdr:to>
      <xdr:col>40</xdr:col>
      <xdr:colOff>380999</xdr:colOff>
      <xdr:row>60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DB71729-070E-42C3-7841-FFB25F3A7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600074</xdr:colOff>
      <xdr:row>41</xdr:row>
      <xdr:rowOff>14287</xdr:rowOff>
    </xdr:from>
    <xdr:to>
      <xdr:col>17</xdr:col>
      <xdr:colOff>609599</xdr:colOff>
      <xdr:row>67</xdr:row>
      <xdr:rowOff>180975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0F70FF6-240B-14BC-8388-92DFBA4FE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37</xdr:row>
      <xdr:rowOff>90487</xdr:rowOff>
    </xdr:from>
    <xdr:to>
      <xdr:col>20</xdr:col>
      <xdr:colOff>247650</xdr:colOff>
      <xdr:row>83</xdr:row>
      <xdr:rowOff>133350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37459465-17BE-70B2-FD94-D6E173D30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509586</xdr:colOff>
      <xdr:row>85</xdr:row>
      <xdr:rowOff>14287</xdr:rowOff>
    </xdr:from>
    <xdr:to>
      <xdr:col>15</xdr:col>
      <xdr:colOff>466724</xdr:colOff>
      <xdr:row>122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1EC0548-7B9A-2280-2381-C1F98F74C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0.373</cdr:x>
      <cdr:y>0.84468</cdr:y>
    </cdr:from>
    <cdr:to>
      <cdr:x>0.393</cdr:x>
      <cdr:y>0.88797</cdr:y>
    </cdr:to>
    <cdr:sp macro="" textlink="">
      <cdr:nvSpPr>
        <cdr:cNvPr id="10" name="Ovale 9">
          <a:extLst xmlns:a="http://schemas.openxmlformats.org/drawingml/2006/main">
            <a:ext uri="{FF2B5EF4-FFF2-40B4-BE49-F238E27FC236}">
              <a16:creationId xmlns:a16="http://schemas.microsoft.com/office/drawing/2014/main" id="{3EB6D047-54F4-701A-9EB4-DD8BC6066A53}"/>
            </a:ext>
          </a:extLst>
        </cdr:cNvPr>
        <cdr:cNvSpPr/>
      </cdr:nvSpPr>
      <cdr:spPr>
        <a:xfrm xmlns:a="http://schemas.openxmlformats.org/drawingml/2006/main">
          <a:off x="3552826" y="6319838"/>
          <a:ext cx="190500" cy="32385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0.51933</cdr:x>
      <cdr:y>0.84702</cdr:y>
    </cdr:from>
    <cdr:to>
      <cdr:x>0.53933</cdr:x>
      <cdr:y>0.8903</cdr:y>
    </cdr:to>
    <cdr:sp macro="" textlink="">
      <cdr:nvSpPr>
        <cdr:cNvPr id="11" name="Ovale 10">
          <a:extLst xmlns:a="http://schemas.openxmlformats.org/drawingml/2006/main">
            <a:ext uri="{FF2B5EF4-FFF2-40B4-BE49-F238E27FC236}">
              <a16:creationId xmlns:a16="http://schemas.microsoft.com/office/drawing/2014/main" id="{384AC1F3-0A30-A998-8169-9B0FD6452B8A}"/>
            </a:ext>
          </a:extLst>
        </cdr:cNvPr>
        <cdr:cNvSpPr/>
      </cdr:nvSpPr>
      <cdr:spPr>
        <a:xfrm xmlns:a="http://schemas.openxmlformats.org/drawingml/2006/main">
          <a:off x="4946650" y="6337300"/>
          <a:ext cx="190500" cy="32385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0.68933</cdr:x>
      <cdr:y>0.8432</cdr:y>
    </cdr:from>
    <cdr:to>
      <cdr:x>0.70933</cdr:x>
      <cdr:y>0.88648</cdr:y>
    </cdr:to>
    <cdr:sp macro="" textlink="">
      <cdr:nvSpPr>
        <cdr:cNvPr id="12" name="Ovale 11">
          <a:extLst xmlns:a="http://schemas.openxmlformats.org/drawingml/2006/main">
            <a:ext uri="{FF2B5EF4-FFF2-40B4-BE49-F238E27FC236}">
              <a16:creationId xmlns:a16="http://schemas.microsoft.com/office/drawing/2014/main" id="{52D23703-B46A-463B-0840-A0BFD9D82AF7}"/>
            </a:ext>
          </a:extLst>
        </cdr:cNvPr>
        <cdr:cNvSpPr/>
      </cdr:nvSpPr>
      <cdr:spPr>
        <a:xfrm xmlns:a="http://schemas.openxmlformats.org/drawingml/2006/main">
          <a:off x="6565900" y="6308725"/>
          <a:ext cx="190500" cy="32385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0.93333</cdr:x>
      <cdr:y>0.8432</cdr:y>
    </cdr:from>
    <cdr:to>
      <cdr:x>0.95333</cdr:x>
      <cdr:y>0.88648</cdr:y>
    </cdr:to>
    <cdr:sp macro="" textlink="">
      <cdr:nvSpPr>
        <cdr:cNvPr id="13" name="Ovale 12">
          <a:extLst xmlns:a="http://schemas.openxmlformats.org/drawingml/2006/main">
            <a:ext uri="{FF2B5EF4-FFF2-40B4-BE49-F238E27FC236}">
              <a16:creationId xmlns:a16="http://schemas.microsoft.com/office/drawing/2014/main" id="{2BE3FCD2-AD8D-1319-F350-367FAEA6C20D}"/>
            </a:ext>
          </a:extLst>
        </cdr:cNvPr>
        <cdr:cNvSpPr/>
      </cdr:nvSpPr>
      <cdr:spPr>
        <a:xfrm xmlns:a="http://schemas.openxmlformats.org/drawingml/2006/main">
          <a:off x="8890000" y="6308725"/>
          <a:ext cx="190500" cy="32385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46</xdr:row>
      <xdr:rowOff>23812</xdr:rowOff>
    </xdr:from>
    <xdr:to>
      <xdr:col>17</xdr:col>
      <xdr:colOff>409575</xdr:colOff>
      <xdr:row>92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8AB3B9-4F18-464C-AEAC-4B54B580A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98</xdr:row>
      <xdr:rowOff>123825</xdr:rowOff>
    </xdr:from>
    <xdr:to>
      <xdr:col>13</xdr:col>
      <xdr:colOff>142875</xdr:colOff>
      <xdr:row>153</xdr:row>
      <xdr:rowOff>133350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818DAD-3628-4FAB-B8AA-50D86BF95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0.04603</cdr:x>
      <cdr:y>0.42966</cdr:y>
    </cdr:from>
    <cdr:to>
      <cdr:x>1</cdr:x>
      <cdr:y>0.43094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2BD08FF2-6235-3CBC-DE22-02308A964B99}"/>
            </a:ext>
          </a:extLst>
        </cdr:cNvPr>
        <cdr:cNvCxnSpPr/>
      </cdr:nvCxnSpPr>
      <cdr:spPr>
        <a:xfrm xmlns:a="http://schemas.openxmlformats.org/drawingml/2006/main" flipV="1">
          <a:off x="447676" y="3214688"/>
          <a:ext cx="9277350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552449</xdr:colOff>
      <xdr:row>36</xdr:row>
      <xdr:rowOff>80962</xdr:rowOff>
    </xdr:from>
    <xdr:to>
      <xdr:col>47</xdr:col>
      <xdr:colOff>171450</xdr:colOff>
      <xdr:row>82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B13F7F3-EF92-470D-B88A-582D340D8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85</xdr:row>
      <xdr:rowOff>0</xdr:rowOff>
    </xdr:from>
    <xdr:to>
      <xdr:col>40</xdr:col>
      <xdr:colOff>542925</xdr:colOff>
      <xdr:row>121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D1ECB40-6032-44C7-B8AB-F72C87F4A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A209-9D41-41B9-A096-69E789857101}">
  <sheetPr>
    <tabColor theme="9" tint="-0.499984740745262"/>
  </sheetPr>
  <dimension ref="D4:X60"/>
  <sheetViews>
    <sheetView topLeftCell="A12" zoomScaleNormal="100" workbookViewId="0">
      <selection activeCell="D7" sqref="D7:I7"/>
    </sheetView>
  </sheetViews>
  <sheetFormatPr defaultRowHeight="14.5" x14ac:dyDescent="0.35"/>
  <cols>
    <col min="4" max="4" width="32" customWidth="1"/>
    <col min="5" max="5" width="28" customWidth="1"/>
    <col min="6" max="24" width="11.54296875" customWidth="1"/>
  </cols>
  <sheetData>
    <row r="4" spans="4:24" x14ac:dyDescent="0.35">
      <c r="D4" s="11" t="s">
        <v>9</v>
      </c>
    </row>
    <row r="5" spans="4:24" x14ac:dyDescent="0.35">
      <c r="D5" s="10" t="s">
        <v>10</v>
      </c>
    </row>
    <row r="6" spans="4:24" x14ac:dyDescent="0.35">
      <c r="D6" s="10" t="s">
        <v>11</v>
      </c>
    </row>
    <row r="7" spans="4:24" x14ac:dyDescent="0.35">
      <c r="D7" s="74" t="s">
        <v>12</v>
      </c>
      <c r="E7" s="75"/>
      <c r="F7" s="75"/>
      <c r="G7" s="75"/>
      <c r="H7" s="75"/>
      <c r="I7" s="75"/>
    </row>
    <row r="9" spans="4:24" x14ac:dyDescent="0.35">
      <c r="D9" s="77" t="s">
        <v>13</v>
      </c>
      <c r="E9" s="77" t="s">
        <v>14</v>
      </c>
      <c r="F9" s="78" t="s">
        <v>15</v>
      </c>
      <c r="G9" s="78" t="s">
        <v>15</v>
      </c>
      <c r="H9" s="78" t="s">
        <v>15</v>
      </c>
      <c r="I9" s="78" t="s">
        <v>15</v>
      </c>
      <c r="J9" s="78" t="s">
        <v>15</v>
      </c>
      <c r="K9" s="78" t="s">
        <v>15</v>
      </c>
      <c r="L9" s="78" t="s">
        <v>15</v>
      </c>
      <c r="M9" s="78" t="s">
        <v>15</v>
      </c>
      <c r="N9" s="78" t="s">
        <v>15</v>
      </c>
      <c r="O9" s="78" t="s">
        <v>15</v>
      </c>
      <c r="P9" s="78" t="s">
        <v>15</v>
      </c>
      <c r="Q9" s="78" t="s">
        <v>15</v>
      </c>
      <c r="R9" s="78" t="s">
        <v>15</v>
      </c>
      <c r="S9" s="78" t="s">
        <v>15</v>
      </c>
      <c r="T9" s="78" t="s">
        <v>15</v>
      </c>
      <c r="U9" s="78" t="s">
        <v>15</v>
      </c>
      <c r="V9" s="78" t="s">
        <v>15</v>
      </c>
      <c r="W9" s="78" t="s">
        <v>15</v>
      </c>
      <c r="X9" s="78" t="s">
        <v>15</v>
      </c>
    </row>
    <row r="10" spans="4:24" x14ac:dyDescent="0.35">
      <c r="D10" s="77" t="s">
        <v>16</v>
      </c>
      <c r="E10" s="77" t="s">
        <v>14</v>
      </c>
      <c r="F10" s="13" t="s">
        <v>17</v>
      </c>
      <c r="G10" s="13" t="s">
        <v>18</v>
      </c>
      <c r="H10" s="13" t="s">
        <v>19</v>
      </c>
      <c r="I10" s="13" t="s">
        <v>20</v>
      </c>
      <c r="J10" s="13" t="s">
        <v>21</v>
      </c>
      <c r="K10" s="13" t="s">
        <v>22</v>
      </c>
      <c r="L10" s="13" t="s">
        <v>23</v>
      </c>
      <c r="M10" s="13" t="s">
        <v>24</v>
      </c>
      <c r="N10" s="13" t="s">
        <v>25</v>
      </c>
      <c r="O10" s="13" t="s">
        <v>26</v>
      </c>
      <c r="P10" s="13" t="s">
        <v>27</v>
      </c>
      <c r="Q10" s="13" t="s">
        <v>28</v>
      </c>
      <c r="R10" s="13" t="s">
        <v>29</v>
      </c>
      <c r="S10" s="13" t="s">
        <v>30</v>
      </c>
      <c r="T10" s="13" t="s">
        <v>31</v>
      </c>
      <c r="U10" s="13" t="s">
        <v>32</v>
      </c>
      <c r="V10" s="13" t="s">
        <v>33</v>
      </c>
      <c r="W10" s="13" t="s">
        <v>34</v>
      </c>
      <c r="X10" s="13" t="s">
        <v>35</v>
      </c>
    </row>
    <row r="11" spans="4:24" x14ac:dyDescent="0.35">
      <c r="D11" s="9" t="s">
        <v>36</v>
      </c>
      <c r="E11" s="9" t="s">
        <v>37</v>
      </c>
      <c r="F11" s="76" t="s">
        <v>14</v>
      </c>
      <c r="G11" s="76" t="s">
        <v>14</v>
      </c>
      <c r="H11" s="76" t="s">
        <v>14</v>
      </c>
      <c r="I11" s="76" t="s">
        <v>14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6" t="s">
        <v>14</v>
      </c>
      <c r="R11" s="76" t="s">
        <v>14</v>
      </c>
      <c r="S11" s="76" t="s">
        <v>14</v>
      </c>
      <c r="T11" s="76" t="s">
        <v>14</v>
      </c>
      <c r="U11" s="76" t="s">
        <v>14</v>
      </c>
      <c r="V11" s="76" t="s">
        <v>14</v>
      </c>
      <c r="W11" s="76" t="s">
        <v>14</v>
      </c>
      <c r="X11" s="76" t="s">
        <v>14</v>
      </c>
    </row>
    <row r="12" spans="4:24" ht="19.5" customHeight="1" x14ac:dyDescent="0.35">
      <c r="D12" s="76" t="s">
        <v>38</v>
      </c>
      <c r="E12" s="8" t="s">
        <v>39</v>
      </c>
      <c r="F12" s="15">
        <v>77.3</v>
      </c>
      <c r="G12" s="15">
        <v>79.7</v>
      </c>
      <c r="H12" s="15">
        <v>81.400000000000006</v>
      </c>
      <c r="I12" s="15">
        <v>84.3</v>
      </c>
      <c r="J12" s="15">
        <v>86.8</v>
      </c>
      <c r="K12" s="15">
        <v>88.7</v>
      </c>
      <c r="L12" s="15">
        <v>90.3</v>
      </c>
      <c r="M12" s="15">
        <v>91.6</v>
      </c>
      <c r="N12" s="15">
        <v>92.8</v>
      </c>
      <c r="O12" s="15">
        <v>94</v>
      </c>
      <c r="P12" s="15">
        <v>95</v>
      </c>
      <c r="Q12" s="15">
        <v>95.6</v>
      </c>
      <c r="R12" s="15">
        <v>96.1</v>
      </c>
      <c r="S12" s="15">
        <v>97.5</v>
      </c>
      <c r="T12" s="15">
        <v>98.6</v>
      </c>
      <c r="U12" s="15">
        <v>99.1</v>
      </c>
      <c r="V12" s="15">
        <v>99.7</v>
      </c>
      <c r="W12" s="15">
        <v>100.8</v>
      </c>
      <c r="X12" s="15">
        <v>103.7</v>
      </c>
    </row>
    <row r="13" spans="4:24" ht="19.5" customHeight="1" x14ac:dyDescent="0.35">
      <c r="D13" s="76" t="s">
        <v>38</v>
      </c>
      <c r="E13" s="8" t="s">
        <v>40</v>
      </c>
      <c r="F13" s="15">
        <v>75.7</v>
      </c>
      <c r="G13" s="15">
        <v>77.7</v>
      </c>
      <c r="H13" s="15">
        <v>79.7</v>
      </c>
      <c r="I13" s="15">
        <v>82.2</v>
      </c>
      <c r="J13" s="15">
        <v>84.7</v>
      </c>
      <c r="K13" s="15">
        <v>86.8</v>
      </c>
      <c r="L13" s="15">
        <v>88.5</v>
      </c>
      <c r="M13" s="15">
        <v>90.4</v>
      </c>
      <c r="N13" s="15">
        <v>92</v>
      </c>
      <c r="O13" s="15">
        <v>93.5</v>
      </c>
      <c r="P13" s="15">
        <v>94.9</v>
      </c>
      <c r="Q13" s="15">
        <v>95.7</v>
      </c>
      <c r="R13" s="15">
        <v>96.3</v>
      </c>
      <c r="S13" s="15">
        <v>97.3</v>
      </c>
      <c r="T13" s="15">
        <v>98.1</v>
      </c>
      <c r="U13" s="15">
        <v>98.8</v>
      </c>
      <c r="V13" s="15">
        <v>99.7</v>
      </c>
      <c r="W13" s="15">
        <v>100.7</v>
      </c>
      <c r="X13" s="15">
        <v>102.9</v>
      </c>
    </row>
    <row r="14" spans="4:24" ht="19.5" customHeight="1" x14ac:dyDescent="0.35">
      <c r="D14" s="76" t="s">
        <v>38</v>
      </c>
      <c r="E14" s="8" t="s">
        <v>41</v>
      </c>
      <c r="F14" s="15">
        <v>82.7</v>
      </c>
      <c r="G14" s="15">
        <v>85.8</v>
      </c>
      <c r="H14" s="15">
        <v>87</v>
      </c>
      <c r="I14" s="15">
        <v>90.6</v>
      </c>
      <c r="J14" s="15">
        <v>93.3</v>
      </c>
      <c r="K14" s="15">
        <v>94.6</v>
      </c>
      <c r="L14" s="15">
        <v>95.2</v>
      </c>
      <c r="M14" s="15">
        <v>95.2</v>
      </c>
      <c r="N14" s="15">
        <v>95.2</v>
      </c>
      <c r="O14" s="15">
        <v>95.2</v>
      </c>
      <c r="P14" s="15">
        <v>95.2</v>
      </c>
      <c r="Q14" s="15">
        <v>95.2</v>
      </c>
      <c r="R14" s="15">
        <v>95.4</v>
      </c>
      <c r="S14" s="15">
        <v>97.9</v>
      </c>
      <c r="T14" s="15">
        <v>99.8</v>
      </c>
      <c r="U14" s="15">
        <v>100</v>
      </c>
      <c r="V14" s="15">
        <v>100</v>
      </c>
      <c r="W14" s="15">
        <v>101.1</v>
      </c>
      <c r="X14" s="15">
        <v>106.5</v>
      </c>
    </row>
    <row r="15" spans="4:24" ht="19.5" customHeight="1" x14ac:dyDescent="0.35">
      <c r="D15" s="76" t="s">
        <v>42</v>
      </c>
      <c r="E15" s="8" t="s">
        <v>39</v>
      </c>
      <c r="F15" s="15">
        <v>77.099999999999994</v>
      </c>
      <c r="G15" s="15">
        <v>79.599999999999994</v>
      </c>
      <c r="H15" s="15">
        <v>81.2</v>
      </c>
      <c r="I15" s="15">
        <v>84.1</v>
      </c>
      <c r="J15" s="15">
        <v>86.7</v>
      </c>
      <c r="K15" s="15">
        <v>88.6</v>
      </c>
      <c r="L15" s="15">
        <v>90.1</v>
      </c>
      <c r="M15" s="15">
        <v>91.4</v>
      </c>
      <c r="N15" s="15">
        <v>92.8</v>
      </c>
      <c r="O15" s="15">
        <v>93.8</v>
      </c>
      <c r="P15" s="15">
        <v>94.9</v>
      </c>
      <c r="Q15" s="15">
        <v>95.5</v>
      </c>
      <c r="R15" s="15">
        <v>96.1</v>
      </c>
      <c r="S15" s="15">
        <v>97.5</v>
      </c>
      <c r="T15" s="15">
        <v>98.6</v>
      </c>
      <c r="U15" s="15">
        <v>99</v>
      </c>
      <c r="V15" s="15">
        <v>99.7</v>
      </c>
      <c r="W15" s="15">
        <v>100.8</v>
      </c>
      <c r="X15" s="15">
        <v>103.7</v>
      </c>
    </row>
    <row r="16" spans="4:24" ht="19.5" customHeight="1" x14ac:dyDescent="0.35">
      <c r="D16" s="76" t="s">
        <v>42</v>
      </c>
      <c r="E16" s="8" t="s">
        <v>40</v>
      </c>
      <c r="F16" s="15">
        <v>75.5</v>
      </c>
      <c r="G16" s="15">
        <v>77.599999999999994</v>
      </c>
      <c r="H16" s="15">
        <v>79.5</v>
      </c>
      <c r="I16" s="15">
        <v>82</v>
      </c>
      <c r="J16" s="15">
        <v>84.6</v>
      </c>
      <c r="K16" s="15">
        <v>86.7</v>
      </c>
      <c r="L16" s="15">
        <v>88.5</v>
      </c>
      <c r="M16" s="15">
        <v>90.3</v>
      </c>
      <c r="N16" s="15">
        <v>92</v>
      </c>
      <c r="O16" s="15">
        <v>93.5</v>
      </c>
      <c r="P16" s="15">
        <v>94.9</v>
      </c>
      <c r="Q16" s="15">
        <v>95.7</v>
      </c>
      <c r="R16" s="15">
        <v>96.4</v>
      </c>
      <c r="S16" s="15">
        <v>97.4</v>
      </c>
      <c r="T16" s="15">
        <v>98.2</v>
      </c>
      <c r="U16" s="15">
        <v>98.9</v>
      </c>
      <c r="V16" s="15">
        <v>99.7</v>
      </c>
      <c r="W16" s="15">
        <v>100.7</v>
      </c>
      <c r="X16" s="15">
        <v>102.9</v>
      </c>
    </row>
    <row r="17" spans="4:24" ht="19.5" customHeight="1" x14ac:dyDescent="0.35">
      <c r="D17" s="76" t="s">
        <v>42</v>
      </c>
      <c r="E17" s="8" t="s">
        <v>41</v>
      </c>
      <c r="F17" s="15">
        <v>82.7</v>
      </c>
      <c r="G17" s="15">
        <v>85.8</v>
      </c>
      <c r="H17" s="15">
        <v>87</v>
      </c>
      <c r="I17" s="15">
        <v>90.6</v>
      </c>
      <c r="J17" s="15">
        <v>93.3</v>
      </c>
      <c r="K17" s="15">
        <v>94.6</v>
      </c>
      <c r="L17" s="15">
        <v>95.2</v>
      </c>
      <c r="M17" s="15">
        <v>95.2</v>
      </c>
      <c r="N17" s="15">
        <v>95.2</v>
      </c>
      <c r="O17" s="15">
        <v>95.2</v>
      </c>
      <c r="P17" s="15">
        <v>95.2</v>
      </c>
      <c r="Q17" s="15">
        <v>95.2</v>
      </c>
      <c r="R17" s="15">
        <v>95.4</v>
      </c>
      <c r="S17" s="15">
        <v>97.9</v>
      </c>
      <c r="T17" s="15">
        <v>99.8</v>
      </c>
      <c r="U17" s="15">
        <v>100</v>
      </c>
      <c r="V17" s="15">
        <v>100</v>
      </c>
      <c r="W17" s="15">
        <v>101.1</v>
      </c>
      <c r="X17" s="15">
        <v>106.5</v>
      </c>
    </row>
    <row r="18" spans="4:24" x14ac:dyDescent="0.35">
      <c r="E18" s="8" t="s">
        <v>43</v>
      </c>
      <c r="F18" s="15">
        <v>125.3</v>
      </c>
      <c r="G18" s="15">
        <v>127.8</v>
      </c>
      <c r="H18" s="15">
        <v>130</v>
      </c>
      <c r="I18" s="15">
        <v>134.19999999999999</v>
      </c>
      <c r="J18" s="15">
        <v>135.19999999999999</v>
      </c>
      <c r="K18" s="15">
        <v>137.30000000000001</v>
      </c>
      <c r="L18" s="15">
        <v>141.00710000000001</v>
      </c>
      <c r="M18" s="15">
        <v>145.26339999999999</v>
      </c>
      <c r="N18" s="15">
        <v>146.911</v>
      </c>
      <c r="O18" s="15">
        <v>147.18560000000002</v>
      </c>
      <c r="P18" s="15">
        <v>147.04830000000001</v>
      </c>
      <c r="Q18" s="15">
        <v>146.90125170000002</v>
      </c>
      <c r="R18" s="15">
        <v>148.51878300000001</v>
      </c>
      <c r="S18" s="15">
        <v>150.13631430000001</v>
      </c>
      <c r="T18" s="15">
        <v>150.87155580000001</v>
      </c>
      <c r="U18" s="15">
        <v>150.4304109</v>
      </c>
      <c r="V18" s="15">
        <v>153.22432860000001</v>
      </c>
      <c r="W18" s="15">
        <v>165.5763858</v>
      </c>
      <c r="X18" s="15">
        <v>174.54633210000003</v>
      </c>
    </row>
    <row r="20" spans="4:24" x14ac:dyDescent="0.35">
      <c r="D20" s="77" t="s">
        <v>13</v>
      </c>
      <c r="E20" s="77" t="s">
        <v>14</v>
      </c>
      <c r="F20" s="78" t="s">
        <v>15</v>
      </c>
      <c r="G20" s="78" t="s">
        <v>15</v>
      </c>
      <c r="H20" s="78" t="s">
        <v>15</v>
      </c>
      <c r="I20" s="78" t="s">
        <v>15</v>
      </c>
      <c r="J20" s="78" t="s">
        <v>15</v>
      </c>
      <c r="K20" s="78" t="s">
        <v>15</v>
      </c>
      <c r="L20" s="78" t="s">
        <v>15</v>
      </c>
      <c r="M20" s="78" t="s">
        <v>15</v>
      </c>
      <c r="N20" s="78" t="s">
        <v>15</v>
      </c>
      <c r="O20" s="78" t="s">
        <v>15</v>
      </c>
      <c r="P20" s="78" t="s">
        <v>15</v>
      </c>
      <c r="Q20" s="78" t="s">
        <v>15</v>
      </c>
      <c r="R20" s="78" t="s">
        <v>15</v>
      </c>
      <c r="S20" s="78" t="s">
        <v>15</v>
      </c>
      <c r="T20" s="78" t="s">
        <v>15</v>
      </c>
      <c r="U20" s="78" t="s">
        <v>15</v>
      </c>
      <c r="V20" s="78" t="s">
        <v>15</v>
      </c>
      <c r="W20" s="78" t="s">
        <v>15</v>
      </c>
      <c r="X20" s="78" t="s">
        <v>15</v>
      </c>
    </row>
    <row r="21" spans="4:24" x14ac:dyDescent="0.35">
      <c r="D21" s="77"/>
      <c r="E21" s="77"/>
      <c r="F21" s="13" t="s">
        <v>17</v>
      </c>
      <c r="G21" s="13" t="s">
        <v>18</v>
      </c>
      <c r="H21" s="13" t="s">
        <v>19</v>
      </c>
      <c r="I21" s="13" t="s">
        <v>20</v>
      </c>
      <c r="J21" s="13" t="s">
        <v>21</v>
      </c>
      <c r="K21" s="13" t="s">
        <v>22</v>
      </c>
      <c r="L21" s="13" t="s">
        <v>23</v>
      </c>
      <c r="M21" s="13" t="s">
        <v>24</v>
      </c>
      <c r="N21" s="13" t="s">
        <v>25</v>
      </c>
      <c r="O21" s="13" t="s">
        <v>26</v>
      </c>
      <c r="P21" s="13" t="s">
        <v>27</v>
      </c>
      <c r="Q21" s="13" t="s">
        <v>28</v>
      </c>
      <c r="R21" s="13" t="s">
        <v>29</v>
      </c>
      <c r="S21" s="13" t="s">
        <v>30</v>
      </c>
      <c r="T21" s="13" t="s">
        <v>31</v>
      </c>
      <c r="U21" s="13" t="s">
        <v>32</v>
      </c>
      <c r="V21" s="13" t="s">
        <v>33</v>
      </c>
      <c r="W21" s="13" t="s">
        <v>34</v>
      </c>
      <c r="X21" s="13" t="s">
        <v>35</v>
      </c>
    </row>
    <row r="22" spans="4:24" x14ac:dyDescent="0.35">
      <c r="D22" s="76" t="s">
        <v>38</v>
      </c>
      <c r="E22" s="8" t="s">
        <v>67</v>
      </c>
      <c r="F22" s="15"/>
      <c r="G22" s="15">
        <f t="shared" ref="G22:X22" si="0">G12/F12-1</f>
        <v>3.1047865459249646E-2</v>
      </c>
      <c r="H22" s="15">
        <f t="shared" si="0"/>
        <v>2.1329987452948673E-2</v>
      </c>
      <c r="I22" s="15">
        <f t="shared" si="0"/>
        <v>3.5626535626535505E-2</v>
      </c>
      <c r="J22" s="15">
        <f t="shared" si="0"/>
        <v>2.9655990510083052E-2</v>
      </c>
      <c r="K22" s="15">
        <f t="shared" si="0"/>
        <v>2.188940092165903E-2</v>
      </c>
      <c r="L22" s="15">
        <f t="shared" si="0"/>
        <v>1.8038331454340417E-2</v>
      </c>
      <c r="M22" s="15">
        <f t="shared" si="0"/>
        <v>1.439645625692143E-2</v>
      </c>
      <c r="N22" s="15">
        <f t="shared" si="0"/>
        <v>1.3100436681222849E-2</v>
      </c>
      <c r="O22" s="15">
        <f t="shared" si="0"/>
        <v>1.2931034482758674E-2</v>
      </c>
      <c r="P22" s="15">
        <f t="shared" si="0"/>
        <v>1.0638297872340496E-2</v>
      </c>
      <c r="Q22" s="15">
        <f t="shared" si="0"/>
        <v>6.3157894736840525E-3</v>
      </c>
      <c r="R22" s="15">
        <f t="shared" si="0"/>
        <v>5.2301255230124966E-3</v>
      </c>
      <c r="S22" s="15">
        <f t="shared" si="0"/>
        <v>1.4568158168574374E-2</v>
      </c>
      <c r="T22" s="15">
        <f t="shared" si="0"/>
        <v>1.1282051282051286E-2</v>
      </c>
      <c r="U22" s="15">
        <f t="shared" si="0"/>
        <v>5.0709939148072536E-3</v>
      </c>
      <c r="V22" s="15">
        <f t="shared" si="0"/>
        <v>6.0544904137236344E-3</v>
      </c>
      <c r="W22" s="15">
        <f t="shared" si="0"/>
        <v>1.1033099297893534E-2</v>
      </c>
      <c r="X22" s="15">
        <f t="shared" si="0"/>
        <v>2.876984126984139E-2</v>
      </c>
    </row>
    <row r="23" spans="4:24" x14ac:dyDescent="0.35">
      <c r="D23" s="76" t="s">
        <v>38</v>
      </c>
      <c r="E23" s="8" t="s">
        <v>40</v>
      </c>
      <c r="F23" s="15"/>
      <c r="G23" s="15">
        <f t="shared" ref="G23:X23" si="1">G13/F13-1</f>
        <v>2.6420079260237816E-2</v>
      </c>
      <c r="H23" s="15">
        <f t="shared" si="1"/>
        <v>2.5740025740025763E-2</v>
      </c>
      <c r="I23" s="15">
        <f t="shared" si="1"/>
        <v>3.1367628607277265E-2</v>
      </c>
      <c r="J23" s="15">
        <f t="shared" si="1"/>
        <v>3.0413625304136271E-2</v>
      </c>
      <c r="K23" s="15">
        <f t="shared" si="1"/>
        <v>2.4793388429751984E-2</v>
      </c>
      <c r="L23" s="15">
        <f t="shared" si="1"/>
        <v>1.9585253456221308E-2</v>
      </c>
      <c r="M23" s="15">
        <f t="shared" si="1"/>
        <v>2.1468926553672274E-2</v>
      </c>
      <c r="N23" s="15">
        <f t="shared" si="1"/>
        <v>1.7699115044247815E-2</v>
      </c>
      <c r="O23" s="15">
        <f t="shared" si="1"/>
        <v>1.6304347826086918E-2</v>
      </c>
      <c r="P23" s="15">
        <f t="shared" si="1"/>
        <v>1.497326203208571E-2</v>
      </c>
      <c r="Q23" s="15">
        <f t="shared" si="1"/>
        <v>8.4299262381453133E-3</v>
      </c>
      <c r="R23" s="15">
        <f t="shared" si="1"/>
        <v>6.2695924764890609E-3</v>
      </c>
      <c r="S23" s="15">
        <f t="shared" si="1"/>
        <v>1.0384215991692702E-2</v>
      </c>
      <c r="T23" s="15">
        <f t="shared" si="1"/>
        <v>8.2219938335046372E-3</v>
      </c>
      <c r="U23" s="15">
        <f t="shared" si="1"/>
        <v>7.135575942915473E-3</v>
      </c>
      <c r="V23" s="15">
        <f t="shared" si="1"/>
        <v>9.109311740890691E-3</v>
      </c>
      <c r="W23" s="15">
        <f t="shared" si="1"/>
        <v>1.0030090270812364E-2</v>
      </c>
      <c r="X23" s="15">
        <f t="shared" si="1"/>
        <v>2.1847070506454846E-2</v>
      </c>
    </row>
    <row r="24" spans="4:24" ht="29" x14ac:dyDescent="0.35">
      <c r="D24" s="76" t="s">
        <v>38</v>
      </c>
      <c r="E24" s="8" t="s">
        <v>41</v>
      </c>
      <c r="F24" s="15"/>
      <c r="G24" s="15">
        <f t="shared" ref="G24:X24" si="2">G14/F14-1</f>
        <v>3.7484885126964906E-2</v>
      </c>
      <c r="H24" s="15">
        <f t="shared" si="2"/>
        <v>1.3986013986013957E-2</v>
      </c>
      <c r="I24" s="15">
        <f t="shared" si="2"/>
        <v>4.1379310344827447E-2</v>
      </c>
      <c r="J24" s="15">
        <f t="shared" si="2"/>
        <v>2.9801324503311299E-2</v>
      </c>
      <c r="K24" s="15">
        <f t="shared" si="2"/>
        <v>1.3933547695605508E-2</v>
      </c>
      <c r="L24" s="15">
        <f t="shared" si="2"/>
        <v>6.3424947145878097E-3</v>
      </c>
      <c r="M24" s="15">
        <f t="shared" si="2"/>
        <v>0</v>
      </c>
      <c r="N24" s="15">
        <f t="shared" si="2"/>
        <v>0</v>
      </c>
      <c r="O24" s="15">
        <f t="shared" si="2"/>
        <v>0</v>
      </c>
      <c r="P24" s="15">
        <f t="shared" si="2"/>
        <v>0</v>
      </c>
      <c r="Q24" s="15">
        <f t="shared" si="2"/>
        <v>0</v>
      </c>
      <c r="R24" s="15">
        <f t="shared" si="2"/>
        <v>2.1008403361344463E-3</v>
      </c>
      <c r="S24" s="15">
        <f t="shared" si="2"/>
        <v>2.6205450733752578E-2</v>
      </c>
      <c r="T24" s="15">
        <f t="shared" si="2"/>
        <v>1.9407558733401276E-2</v>
      </c>
      <c r="U24" s="15">
        <f t="shared" si="2"/>
        <v>2.0040080160321772E-3</v>
      </c>
      <c r="V24" s="15">
        <f t="shared" si="2"/>
        <v>0</v>
      </c>
      <c r="W24" s="15">
        <f t="shared" si="2"/>
        <v>1.0999999999999899E-2</v>
      </c>
      <c r="X24" s="15">
        <f t="shared" si="2"/>
        <v>5.3412462908011937E-2</v>
      </c>
    </row>
    <row r="25" spans="4:24" x14ac:dyDescent="0.35">
      <c r="D25" s="76" t="s">
        <v>42</v>
      </c>
      <c r="E25" s="8" t="s">
        <v>39</v>
      </c>
      <c r="F25" s="15"/>
      <c r="G25" s="71">
        <f t="shared" ref="G25:X25" si="3">G15/F15-1</f>
        <v>3.2425421530480003E-2</v>
      </c>
      <c r="H25" s="71">
        <f t="shared" si="3"/>
        <v>2.0100502512562901E-2</v>
      </c>
      <c r="I25" s="71">
        <f t="shared" si="3"/>
        <v>3.5714285714285587E-2</v>
      </c>
      <c r="J25" s="71">
        <f t="shared" si="3"/>
        <v>3.0915576694411584E-2</v>
      </c>
      <c r="K25" s="71">
        <f t="shared" si="3"/>
        <v>2.1914648212225885E-2</v>
      </c>
      <c r="L25" s="71">
        <f t="shared" si="3"/>
        <v>1.6930022573363512E-2</v>
      </c>
      <c r="M25" s="71">
        <f t="shared" si="3"/>
        <v>1.4428412874583962E-2</v>
      </c>
      <c r="N25" s="71">
        <f t="shared" si="3"/>
        <v>1.5317286652078765E-2</v>
      </c>
      <c r="O25" s="71">
        <f t="shared" si="3"/>
        <v>1.0775862068965525E-2</v>
      </c>
      <c r="P25" s="71">
        <f t="shared" si="3"/>
        <v>1.1727078891258014E-2</v>
      </c>
      <c r="Q25" s="71">
        <f t="shared" si="3"/>
        <v>6.322444678608985E-3</v>
      </c>
      <c r="R25" s="71">
        <f t="shared" si="3"/>
        <v>6.2827225130890341E-3</v>
      </c>
      <c r="S25" s="71">
        <f t="shared" si="3"/>
        <v>1.4568158168574374E-2</v>
      </c>
      <c r="T25" s="71">
        <f t="shared" si="3"/>
        <v>1.1282051282051286E-2</v>
      </c>
      <c r="U25" s="71">
        <f t="shared" si="3"/>
        <v>4.0567951318459805E-3</v>
      </c>
      <c r="V25" s="71">
        <f t="shared" si="3"/>
        <v>7.0707070707070052E-3</v>
      </c>
      <c r="W25" s="71">
        <f t="shared" si="3"/>
        <v>1.1033099297893534E-2</v>
      </c>
      <c r="X25" s="71">
        <f t="shared" si="3"/>
        <v>2.876984126984139E-2</v>
      </c>
    </row>
    <row r="26" spans="4:24" x14ac:dyDescent="0.35">
      <c r="D26" s="76" t="s">
        <v>42</v>
      </c>
      <c r="E26" s="8" t="s">
        <v>40</v>
      </c>
      <c r="F26" s="15"/>
      <c r="G26" s="15">
        <f t="shared" ref="G26:X26" si="4">G16/F16-1</f>
        <v>2.7814569536423805E-2</v>
      </c>
      <c r="H26" s="15">
        <f t="shared" si="4"/>
        <v>2.4484536082474362E-2</v>
      </c>
      <c r="I26" s="15">
        <f t="shared" si="4"/>
        <v>3.1446540880503138E-2</v>
      </c>
      <c r="J26" s="15">
        <f t="shared" si="4"/>
        <v>3.170731707317076E-2</v>
      </c>
      <c r="K26" s="15">
        <f t="shared" si="4"/>
        <v>2.4822695035461084E-2</v>
      </c>
      <c r="L26" s="15">
        <f t="shared" si="4"/>
        <v>2.0761245674740358E-2</v>
      </c>
      <c r="M26" s="15">
        <f t="shared" si="4"/>
        <v>2.0338983050847359E-2</v>
      </c>
      <c r="N26" s="15">
        <f t="shared" si="4"/>
        <v>1.8826135105204811E-2</v>
      </c>
      <c r="O26" s="15">
        <f t="shared" si="4"/>
        <v>1.6304347826086918E-2</v>
      </c>
      <c r="P26" s="15">
        <f t="shared" si="4"/>
        <v>1.497326203208571E-2</v>
      </c>
      <c r="Q26" s="15">
        <f t="shared" si="4"/>
        <v>8.4299262381453133E-3</v>
      </c>
      <c r="R26" s="15">
        <f t="shared" si="4"/>
        <v>7.3145245559038674E-3</v>
      </c>
      <c r="S26" s="15">
        <f t="shared" si="4"/>
        <v>1.0373443983402453E-2</v>
      </c>
      <c r="T26" s="15">
        <f t="shared" si="4"/>
        <v>8.2135523613962036E-3</v>
      </c>
      <c r="U26" s="15">
        <f t="shared" si="4"/>
        <v>7.1283095723013723E-3</v>
      </c>
      <c r="V26" s="15">
        <f t="shared" si="4"/>
        <v>8.0889787664306656E-3</v>
      </c>
      <c r="W26" s="15">
        <f t="shared" si="4"/>
        <v>1.0030090270812364E-2</v>
      </c>
      <c r="X26" s="15">
        <f t="shared" si="4"/>
        <v>2.1847070506454846E-2</v>
      </c>
    </row>
    <row r="27" spans="4:24" ht="29" x14ac:dyDescent="0.35">
      <c r="D27" s="76" t="s">
        <v>42</v>
      </c>
      <c r="E27" s="8" t="s">
        <v>41</v>
      </c>
      <c r="F27" s="15"/>
      <c r="G27" s="15">
        <f t="shared" ref="G27:X27" si="5">G17/F17-1</f>
        <v>3.7484885126964906E-2</v>
      </c>
      <c r="H27" s="15">
        <f t="shared" si="5"/>
        <v>1.3986013986013957E-2</v>
      </c>
      <c r="I27" s="15">
        <f t="shared" si="5"/>
        <v>4.1379310344827447E-2</v>
      </c>
      <c r="J27" s="15">
        <f t="shared" si="5"/>
        <v>2.9801324503311299E-2</v>
      </c>
      <c r="K27" s="15">
        <f t="shared" si="5"/>
        <v>1.3933547695605508E-2</v>
      </c>
      <c r="L27" s="15">
        <f t="shared" si="5"/>
        <v>6.3424947145878097E-3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5">
        <f t="shared" si="5"/>
        <v>0</v>
      </c>
      <c r="Q27" s="15">
        <f t="shared" si="5"/>
        <v>0</v>
      </c>
      <c r="R27" s="15">
        <f t="shared" si="5"/>
        <v>2.1008403361344463E-3</v>
      </c>
      <c r="S27" s="15">
        <f t="shared" si="5"/>
        <v>2.6205450733752578E-2</v>
      </c>
      <c r="T27" s="15">
        <f t="shared" si="5"/>
        <v>1.9407558733401276E-2</v>
      </c>
      <c r="U27" s="15">
        <f t="shared" si="5"/>
        <v>2.0040080160321772E-3</v>
      </c>
      <c r="V27" s="15">
        <f t="shared" si="5"/>
        <v>0</v>
      </c>
      <c r="W27" s="15">
        <f t="shared" si="5"/>
        <v>1.0999999999999899E-2</v>
      </c>
      <c r="X27" s="15">
        <f t="shared" si="5"/>
        <v>5.3412462908011937E-2</v>
      </c>
    </row>
    <row r="28" spans="4:24" x14ac:dyDescent="0.35">
      <c r="D28" s="73" t="s">
        <v>53</v>
      </c>
      <c r="E28" s="73"/>
      <c r="F28" s="15"/>
      <c r="G28" s="71">
        <f t="shared" ref="G28:X28" si="6">G18/F18-1</f>
        <v>1.9952114924181918E-2</v>
      </c>
      <c r="H28" s="71">
        <f t="shared" si="6"/>
        <v>1.7214397496087663E-2</v>
      </c>
      <c r="I28" s="71">
        <f t="shared" si="6"/>
        <v>3.2307692307692149E-2</v>
      </c>
      <c r="J28" s="71">
        <f t="shared" si="6"/>
        <v>7.4515648286139768E-3</v>
      </c>
      <c r="K28" s="71">
        <f t="shared" si="6"/>
        <v>1.5532544378698443E-2</v>
      </c>
      <c r="L28" s="71">
        <f t="shared" si="6"/>
        <v>2.6999999999999913E-2</v>
      </c>
      <c r="M28" s="71">
        <f t="shared" si="6"/>
        <v>3.0185004868549026E-2</v>
      </c>
      <c r="N28" s="71">
        <f t="shared" si="6"/>
        <v>1.1342155009451904E-2</v>
      </c>
      <c r="O28" s="71">
        <f t="shared" si="6"/>
        <v>1.8691588785049174E-3</v>
      </c>
      <c r="P28" s="71">
        <f t="shared" si="6"/>
        <v>-9.3283582089553896E-4</v>
      </c>
      <c r="Q28" s="71">
        <f t="shared" si="6"/>
        <v>-1.0000000000000009E-3</v>
      </c>
      <c r="R28" s="71">
        <f t="shared" si="6"/>
        <v>1.1011011011010874E-2</v>
      </c>
      <c r="S28" s="71">
        <f t="shared" si="6"/>
        <v>1.0891089108910901E-2</v>
      </c>
      <c r="T28" s="71">
        <f t="shared" si="6"/>
        <v>4.8971596474045587E-3</v>
      </c>
      <c r="U28" s="71">
        <f t="shared" si="6"/>
        <v>-2.9239766081872176E-3</v>
      </c>
      <c r="V28" s="71">
        <f t="shared" si="6"/>
        <v>1.8572825024437911E-2</v>
      </c>
      <c r="W28" s="71">
        <f t="shared" si="6"/>
        <v>8.0614203454894451E-2</v>
      </c>
      <c r="X28" s="71">
        <f t="shared" si="6"/>
        <v>5.4174067495559752E-2</v>
      </c>
    </row>
    <row r="29" spans="4:24" x14ac:dyDescent="0.35">
      <c r="D29" s="73" t="s">
        <v>51</v>
      </c>
      <c r="E29" s="73"/>
      <c r="F29" s="31"/>
      <c r="G29" s="34">
        <f>-G22+G28</f>
        <v>-1.1095750535067728E-2</v>
      </c>
      <c r="H29" s="34">
        <f t="shared" ref="H29:X29" si="7">-H22+H28</f>
        <v>-4.1155899568610099E-3</v>
      </c>
      <c r="I29" s="34">
        <f t="shared" si="7"/>
        <v>-3.3188433188433564E-3</v>
      </c>
      <c r="J29" s="34">
        <f t="shared" si="7"/>
        <v>-2.2204425681469075E-2</v>
      </c>
      <c r="K29" s="34">
        <f t="shared" si="7"/>
        <v>-6.3568565429605872E-3</v>
      </c>
      <c r="L29" s="34">
        <f t="shared" si="7"/>
        <v>8.9616685456594958E-3</v>
      </c>
      <c r="M29" s="34">
        <f t="shared" si="7"/>
        <v>1.5788548611627595E-2</v>
      </c>
      <c r="N29" s="34">
        <f t="shared" si="7"/>
        <v>-1.7582816717709449E-3</v>
      </c>
      <c r="O29" s="34">
        <f t="shared" si="7"/>
        <v>-1.1061875604253757E-2</v>
      </c>
      <c r="P29" s="34">
        <f t="shared" si="7"/>
        <v>-1.1571133693236035E-2</v>
      </c>
      <c r="Q29" s="34">
        <f t="shared" si="7"/>
        <v>-7.3157894736840534E-3</v>
      </c>
      <c r="R29" s="34">
        <f t="shared" si="7"/>
        <v>5.7808854879983773E-3</v>
      </c>
      <c r="S29" s="34">
        <f t="shared" si="7"/>
        <v>-3.6770690596634736E-3</v>
      </c>
      <c r="T29" s="34">
        <f t="shared" si="7"/>
        <v>-6.3848916346467277E-3</v>
      </c>
      <c r="U29" s="34">
        <f t="shared" si="7"/>
        <v>-7.9949705229944712E-3</v>
      </c>
      <c r="V29" s="34">
        <f t="shared" si="7"/>
        <v>1.2518334610714277E-2</v>
      </c>
      <c r="W29" s="34">
        <f t="shared" si="7"/>
        <v>6.9581104157000917E-2</v>
      </c>
      <c r="X29" s="34">
        <f t="shared" si="7"/>
        <v>2.5404226225718363E-2</v>
      </c>
    </row>
    <row r="30" spans="4:24" x14ac:dyDescent="0.35">
      <c r="E30" s="29" t="s">
        <v>0</v>
      </c>
      <c r="F30" s="31"/>
      <c r="G30" s="71">
        <f t="shared" ref="G30:X30" si="8">G41/100</f>
        <v>1.7994799223424399E-2</v>
      </c>
      <c r="H30" s="71">
        <f t="shared" si="8"/>
        <v>1.4622920528929217E-2</v>
      </c>
      <c r="I30" s="71">
        <f t="shared" si="8"/>
        <v>-1.0231385117709713E-2</v>
      </c>
      <c r="J30" s="71">
        <f t="shared" si="8"/>
        <v>-5.3051540123399077E-2</v>
      </c>
      <c r="K30" s="71">
        <f t="shared" si="8"/>
        <v>1.5291057324710033E-2</v>
      </c>
      <c r="L30" s="71">
        <f t="shared" si="8"/>
        <v>6.9546315444017903E-3</v>
      </c>
      <c r="M30" s="71">
        <f t="shared" si="8"/>
        <v>-3.1252387728299524E-2</v>
      </c>
      <c r="N30" s="71">
        <f t="shared" si="8"/>
        <v>-1.8180251074979337E-2</v>
      </c>
      <c r="O30" s="71">
        <f t="shared" si="8"/>
        <v>-1.3876173045490603E-5</v>
      </c>
      <c r="P30" s="71">
        <f t="shared" si="8"/>
        <v>8.856676352408055E-3</v>
      </c>
      <c r="Q30" s="71">
        <f t="shared" si="8"/>
        <v>1.2362210851166067E-2</v>
      </c>
      <c r="R30" s="71">
        <f t="shared" si="8"/>
        <v>1.6036999529410068E-2</v>
      </c>
      <c r="S30" s="71">
        <f t="shared" si="8"/>
        <v>8.2664671234411458E-3</v>
      </c>
      <c r="T30" s="71">
        <f t="shared" si="8"/>
        <v>4.291625337803362E-3</v>
      </c>
      <c r="U30" s="71">
        <f t="shared" si="8"/>
        <v>-8.8682212218534465E-2</v>
      </c>
      <c r="V30" s="71">
        <f t="shared" si="8"/>
        <v>8.9310621080005426E-2</v>
      </c>
      <c r="W30" s="71">
        <f t="shared" si="8"/>
        <v>4.6617626129661804E-2</v>
      </c>
      <c r="X30" s="71">
        <f t="shared" si="8"/>
        <v>6.9763299956873137E-3</v>
      </c>
    </row>
    <row r="32" spans="4:24" x14ac:dyDescent="0.35">
      <c r="D32" s="77" t="s">
        <v>13</v>
      </c>
      <c r="E32" s="77" t="s">
        <v>14</v>
      </c>
      <c r="F32" s="78" t="s">
        <v>15</v>
      </c>
      <c r="G32" s="78" t="s">
        <v>15</v>
      </c>
      <c r="H32" s="78" t="s">
        <v>15</v>
      </c>
      <c r="I32" s="78" t="s">
        <v>15</v>
      </c>
      <c r="J32" s="78" t="s">
        <v>15</v>
      </c>
      <c r="K32" s="78" t="s">
        <v>15</v>
      </c>
      <c r="L32" s="78" t="s">
        <v>15</v>
      </c>
      <c r="M32" s="78" t="s">
        <v>15</v>
      </c>
      <c r="N32" s="78" t="s">
        <v>15</v>
      </c>
      <c r="O32" s="78" t="s">
        <v>15</v>
      </c>
      <c r="P32" s="78" t="s">
        <v>15</v>
      </c>
      <c r="Q32" s="78" t="s">
        <v>15</v>
      </c>
      <c r="R32" s="78" t="s">
        <v>15</v>
      </c>
      <c r="S32" s="78" t="s">
        <v>15</v>
      </c>
      <c r="T32" s="78" t="s">
        <v>15</v>
      </c>
      <c r="U32" s="78" t="s">
        <v>15</v>
      </c>
      <c r="V32" s="78" t="s">
        <v>15</v>
      </c>
      <c r="W32" s="78" t="s">
        <v>15</v>
      </c>
      <c r="X32" s="78" t="s">
        <v>15</v>
      </c>
    </row>
    <row r="33" spans="4:24" x14ac:dyDescent="0.35">
      <c r="D33" s="77"/>
      <c r="E33" s="77"/>
      <c r="F33" s="13" t="s">
        <v>17</v>
      </c>
      <c r="G33" s="13" t="s">
        <v>18</v>
      </c>
      <c r="H33" s="13" t="s">
        <v>19</v>
      </c>
      <c r="I33" s="13" t="s">
        <v>20</v>
      </c>
      <c r="J33" s="13" t="s">
        <v>21</v>
      </c>
      <c r="K33" s="13" t="s">
        <v>22</v>
      </c>
      <c r="L33" s="13" t="s">
        <v>23</v>
      </c>
      <c r="M33" s="13" t="s">
        <v>24</v>
      </c>
      <c r="N33" s="13" t="s">
        <v>25</v>
      </c>
      <c r="O33" s="13" t="s">
        <v>26</v>
      </c>
      <c r="P33" s="13" t="s">
        <v>27</v>
      </c>
      <c r="Q33" s="13" t="s">
        <v>28</v>
      </c>
      <c r="R33" s="13" t="s">
        <v>29</v>
      </c>
      <c r="S33" s="13" t="s">
        <v>30</v>
      </c>
      <c r="T33" s="13" t="s">
        <v>31</v>
      </c>
      <c r="U33" s="13" t="s">
        <v>32</v>
      </c>
      <c r="V33" s="13" t="s">
        <v>33</v>
      </c>
      <c r="W33" s="13" t="s">
        <v>34</v>
      </c>
      <c r="X33" s="13" t="s">
        <v>35</v>
      </c>
    </row>
    <row r="34" spans="4:24" x14ac:dyDescent="0.35">
      <c r="D34" s="76" t="s">
        <v>38</v>
      </c>
      <c r="E34" s="8" t="s">
        <v>39</v>
      </c>
      <c r="F34" s="15"/>
      <c r="G34" s="17">
        <f t="shared" ref="G34:X34" si="9">1+G22</f>
        <v>1.0310478654592496</v>
      </c>
      <c r="H34" s="17">
        <f t="shared" si="9"/>
        <v>1.0213299874529487</v>
      </c>
      <c r="I34" s="17">
        <f t="shared" si="9"/>
        <v>1.0356265356265355</v>
      </c>
      <c r="J34" s="17">
        <f t="shared" si="9"/>
        <v>1.0296559905100831</v>
      </c>
      <c r="K34" s="17">
        <f t="shared" si="9"/>
        <v>1.021889400921659</v>
      </c>
      <c r="L34" s="17">
        <f t="shared" si="9"/>
        <v>1.0180383314543404</v>
      </c>
      <c r="M34" s="17">
        <f t="shared" si="9"/>
        <v>1.0143964562569214</v>
      </c>
      <c r="N34" s="17">
        <f t="shared" si="9"/>
        <v>1.0131004366812228</v>
      </c>
      <c r="O34" s="17">
        <f t="shared" si="9"/>
        <v>1.0129310344827587</v>
      </c>
      <c r="P34" s="17">
        <f t="shared" si="9"/>
        <v>1.0106382978723405</v>
      </c>
      <c r="Q34" s="17">
        <f t="shared" si="9"/>
        <v>1.0063157894736841</v>
      </c>
      <c r="R34" s="17">
        <f t="shared" si="9"/>
        <v>1.0052301255230125</v>
      </c>
      <c r="S34" s="17">
        <f t="shared" si="9"/>
        <v>1.0145681581685744</v>
      </c>
      <c r="T34" s="17">
        <f t="shared" si="9"/>
        <v>1.0112820512820513</v>
      </c>
      <c r="U34" s="17">
        <f t="shared" si="9"/>
        <v>1.0050709939148073</v>
      </c>
      <c r="V34" s="17">
        <f t="shared" si="9"/>
        <v>1.0060544904137236</v>
      </c>
      <c r="W34" s="17">
        <f t="shared" si="9"/>
        <v>1.0110330992978935</v>
      </c>
      <c r="X34" s="17">
        <f t="shared" si="9"/>
        <v>1.0287698412698414</v>
      </c>
    </row>
    <row r="35" spans="4:24" x14ac:dyDescent="0.35">
      <c r="D35" s="76" t="s">
        <v>38</v>
      </c>
      <c r="E35" s="8" t="s">
        <v>40</v>
      </c>
      <c r="F35" s="15"/>
      <c r="G35" s="17">
        <f t="shared" ref="G35:X35" si="10">1+G23</f>
        <v>1.0264200792602378</v>
      </c>
      <c r="H35" s="17">
        <f t="shared" si="10"/>
        <v>1.0257400257400258</v>
      </c>
      <c r="I35" s="17">
        <f t="shared" si="10"/>
        <v>1.0313676286072773</v>
      </c>
      <c r="J35" s="17">
        <f t="shared" si="10"/>
        <v>1.0304136253041363</v>
      </c>
      <c r="K35" s="17">
        <f t="shared" si="10"/>
        <v>1.024793388429752</v>
      </c>
      <c r="L35" s="17">
        <f t="shared" si="10"/>
        <v>1.0195852534562213</v>
      </c>
      <c r="M35" s="17">
        <f t="shared" si="10"/>
        <v>1.0214689265536723</v>
      </c>
      <c r="N35" s="17">
        <f t="shared" si="10"/>
        <v>1.0176991150442478</v>
      </c>
      <c r="O35" s="17">
        <f t="shared" si="10"/>
        <v>1.0163043478260869</v>
      </c>
      <c r="P35" s="17">
        <f t="shared" si="10"/>
        <v>1.0149732620320857</v>
      </c>
      <c r="Q35" s="17">
        <f t="shared" si="10"/>
        <v>1.0084299262381453</v>
      </c>
      <c r="R35" s="17">
        <f t="shared" si="10"/>
        <v>1.0062695924764891</v>
      </c>
      <c r="S35" s="17">
        <f t="shared" si="10"/>
        <v>1.0103842159916927</v>
      </c>
      <c r="T35" s="17">
        <f t="shared" si="10"/>
        <v>1.0082219938335046</v>
      </c>
      <c r="U35" s="17">
        <f t="shared" si="10"/>
        <v>1.0071355759429155</v>
      </c>
      <c r="V35" s="17">
        <f t="shared" si="10"/>
        <v>1.0091093117408907</v>
      </c>
      <c r="W35" s="17">
        <f t="shared" si="10"/>
        <v>1.0100300902708124</v>
      </c>
      <c r="X35" s="17">
        <f t="shared" si="10"/>
        <v>1.0218470705064548</v>
      </c>
    </row>
    <row r="36" spans="4:24" ht="29" x14ac:dyDescent="0.35">
      <c r="D36" s="76" t="s">
        <v>38</v>
      </c>
      <c r="E36" s="8" t="s">
        <v>41</v>
      </c>
      <c r="F36" s="15"/>
      <c r="G36" s="17">
        <f t="shared" ref="G36:X36" si="11">1+G24</f>
        <v>1.0374848851269649</v>
      </c>
      <c r="H36" s="17">
        <f t="shared" si="11"/>
        <v>1.013986013986014</v>
      </c>
      <c r="I36" s="17">
        <f t="shared" si="11"/>
        <v>1.0413793103448274</v>
      </c>
      <c r="J36" s="17">
        <f t="shared" si="11"/>
        <v>1.0298013245033113</v>
      </c>
      <c r="K36" s="17">
        <f t="shared" si="11"/>
        <v>1.0139335476956055</v>
      </c>
      <c r="L36" s="17">
        <f t="shared" si="11"/>
        <v>1.0063424947145878</v>
      </c>
      <c r="M36" s="17">
        <f t="shared" si="11"/>
        <v>1</v>
      </c>
      <c r="N36" s="17">
        <f t="shared" si="11"/>
        <v>1</v>
      </c>
      <c r="O36" s="17">
        <f t="shared" si="11"/>
        <v>1</v>
      </c>
      <c r="P36" s="17">
        <f t="shared" si="11"/>
        <v>1</v>
      </c>
      <c r="Q36" s="17">
        <f t="shared" si="11"/>
        <v>1</v>
      </c>
      <c r="R36" s="17">
        <f t="shared" si="11"/>
        <v>1.0021008403361344</v>
      </c>
      <c r="S36" s="17">
        <f t="shared" si="11"/>
        <v>1.0262054507337526</v>
      </c>
      <c r="T36" s="17">
        <f t="shared" si="11"/>
        <v>1.0194075587334013</v>
      </c>
      <c r="U36" s="17">
        <f t="shared" si="11"/>
        <v>1.0020040080160322</v>
      </c>
      <c r="V36" s="17">
        <f t="shared" si="11"/>
        <v>1</v>
      </c>
      <c r="W36" s="17">
        <f t="shared" si="11"/>
        <v>1.0109999999999999</v>
      </c>
      <c r="X36" s="17">
        <f t="shared" si="11"/>
        <v>1.0534124629080119</v>
      </c>
    </row>
    <row r="37" spans="4:24" x14ac:dyDescent="0.35">
      <c r="D37" s="76" t="s">
        <v>42</v>
      </c>
      <c r="E37" s="8" t="s">
        <v>39</v>
      </c>
      <c r="F37" s="15"/>
      <c r="G37" s="17">
        <f t="shared" ref="G37:X37" si="12">1+G25</f>
        <v>1.03242542153048</v>
      </c>
      <c r="H37" s="17">
        <f t="shared" si="12"/>
        <v>1.0201005025125629</v>
      </c>
      <c r="I37" s="17">
        <f t="shared" si="12"/>
        <v>1.0357142857142856</v>
      </c>
      <c r="J37" s="17">
        <f t="shared" si="12"/>
        <v>1.0309155766944116</v>
      </c>
      <c r="K37" s="17">
        <f t="shared" si="12"/>
        <v>1.0219146482122259</v>
      </c>
      <c r="L37" s="17">
        <f t="shared" si="12"/>
        <v>1.0169300225733635</v>
      </c>
      <c r="M37" s="17">
        <f t="shared" si="12"/>
        <v>1.014428412874584</v>
      </c>
      <c r="N37" s="17">
        <f t="shared" si="12"/>
        <v>1.0153172866520788</v>
      </c>
      <c r="O37" s="17">
        <f t="shared" si="12"/>
        <v>1.0107758620689655</v>
      </c>
      <c r="P37" s="17">
        <f t="shared" si="12"/>
        <v>1.011727078891258</v>
      </c>
      <c r="Q37" s="17">
        <f t="shared" si="12"/>
        <v>1.006322444678609</v>
      </c>
      <c r="R37" s="17">
        <f t="shared" si="12"/>
        <v>1.006282722513089</v>
      </c>
      <c r="S37" s="17">
        <f t="shared" si="12"/>
        <v>1.0145681581685744</v>
      </c>
      <c r="T37" s="17">
        <f t="shared" si="12"/>
        <v>1.0112820512820513</v>
      </c>
      <c r="U37" s="17">
        <f t="shared" si="12"/>
        <v>1.004056795131846</v>
      </c>
      <c r="V37" s="17">
        <f t="shared" si="12"/>
        <v>1.007070707070707</v>
      </c>
      <c r="W37" s="17">
        <f t="shared" si="12"/>
        <v>1.0110330992978935</v>
      </c>
      <c r="X37" s="17">
        <f t="shared" si="12"/>
        <v>1.0287698412698414</v>
      </c>
    </row>
    <row r="38" spans="4:24" x14ac:dyDescent="0.35">
      <c r="D38" s="76" t="s">
        <v>42</v>
      </c>
      <c r="E38" s="8" t="s">
        <v>40</v>
      </c>
      <c r="F38" s="15"/>
      <c r="G38" s="17">
        <f t="shared" ref="G38:X38" si="13">1+G26</f>
        <v>1.0278145695364238</v>
      </c>
      <c r="H38" s="17">
        <f t="shared" si="13"/>
        <v>1.0244845360824744</v>
      </c>
      <c r="I38" s="17">
        <f t="shared" si="13"/>
        <v>1.0314465408805031</v>
      </c>
      <c r="J38" s="17">
        <f t="shared" si="13"/>
        <v>1.0317073170731708</v>
      </c>
      <c r="K38" s="17">
        <f t="shared" si="13"/>
        <v>1.0248226950354611</v>
      </c>
      <c r="L38" s="17">
        <f t="shared" si="13"/>
        <v>1.0207612456747404</v>
      </c>
      <c r="M38" s="17">
        <f t="shared" si="13"/>
        <v>1.0203389830508474</v>
      </c>
      <c r="N38" s="17">
        <f t="shared" si="13"/>
        <v>1.0188261351052048</v>
      </c>
      <c r="O38" s="17">
        <f t="shared" si="13"/>
        <v>1.0163043478260869</v>
      </c>
      <c r="P38" s="17">
        <f t="shared" si="13"/>
        <v>1.0149732620320857</v>
      </c>
      <c r="Q38" s="17">
        <f t="shared" si="13"/>
        <v>1.0084299262381453</v>
      </c>
      <c r="R38" s="17">
        <f t="shared" si="13"/>
        <v>1.0073145245559039</v>
      </c>
      <c r="S38" s="17">
        <f t="shared" si="13"/>
        <v>1.0103734439834025</v>
      </c>
      <c r="T38" s="17">
        <f t="shared" si="13"/>
        <v>1.0082135523613962</v>
      </c>
      <c r="U38" s="17">
        <f t="shared" si="13"/>
        <v>1.0071283095723014</v>
      </c>
      <c r="V38" s="17">
        <f t="shared" si="13"/>
        <v>1.0080889787664307</v>
      </c>
      <c r="W38" s="17">
        <f t="shared" si="13"/>
        <v>1.0100300902708124</v>
      </c>
      <c r="X38" s="17">
        <f t="shared" si="13"/>
        <v>1.0218470705064548</v>
      </c>
    </row>
    <row r="39" spans="4:24" ht="29" x14ac:dyDescent="0.35">
      <c r="D39" s="76" t="s">
        <v>42</v>
      </c>
      <c r="E39" s="8" t="s">
        <v>41</v>
      </c>
      <c r="F39" s="15"/>
      <c r="G39" s="17">
        <f t="shared" ref="G39:X39" si="14">1+G27</f>
        <v>1.0374848851269649</v>
      </c>
      <c r="H39" s="17">
        <f t="shared" si="14"/>
        <v>1.013986013986014</v>
      </c>
      <c r="I39" s="17">
        <f t="shared" si="14"/>
        <v>1.0413793103448274</v>
      </c>
      <c r="J39" s="17">
        <f t="shared" si="14"/>
        <v>1.0298013245033113</v>
      </c>
      <c r="K39" s="17">
        <f t="shared" si="14"/>
        <v>1.0139335476956055</v>
      </c>
      <c r="L39" s="17">
        <f t="shared" si="14"/>
        <v>1.0063424947145878</v>
      </c>
      <c r="M39" s="17">
        <f t="shared" si="14"/>
        <v>1</v>
      </c>
      <c r="N39" s="17">
        <f t="shared" si="14"/>
        <v>1</v>
      </c>
      <c r="O39" s="17">
        <f t="shared" si="14"/>
        <v>1</v>
      </c>
      <c r="P39" s="17">
        <f t="shared" si="14"/>
        <v>1</v>
      </c>
      <c r="Q39" s="17">
        <f t="shared" si="14"/>
        <v>1</v>
      </c>
      <c r="R39" s="17">
        <f t="shared" si="14"/>
        <v>1.0021008403361344</v>
      </c>
      <c r="S39" s="17">
        <f t="shared" si="14"/>
        <v>1.0262054507337526</v>
      </c>
      <c r="T39" s="17">
        <f t="shared" si="14"/>
        <v>1.0194075587334013</v>
      </c>
      <c r="U39" s="17">
        <f t="shared" si="14"/>
        <v>1.0020040080160322</v>
      </c>
      <c r="V39" s="17">
        <f t="shared" si="14"/>
        <v>1</v>
      </c>
      <c r="W39" s="17">
        <f t="shared" si="14"/>
        <v>1.0109999999999999</v>
      </c>
      <c r="X39" s="17">
        <f t="shared" si="14"/>
        <v>1.0534124629080119</v>
      </c>
    </row>
    <row r="40" spans="4:24" x14ac:dyDescent="0.35">
      <c r="D40" s="73" t="s">
        <v>43</v>
      </c>
      <c r="E40" s="73"/>
      <c r="F40" s="15"/>
      <c r="G40" s="17">
        <f t="shared" ref="G40:X40" si="15">1+G28</f>
        <v>1.0199521149241819</v>
      </c>
      <c r="H40" s="17">
        <f t="shared" si="15"/>
        <v>1.0172143974960877</v>
      </c>
      <c r="I40" s="17">
        <f t="shared" si="15"/>
        <v>1.0323076923076921</v>
      </c>
      <c r="J40" s="17">
        <f t="shared" si="15"/>
        <v>1.007451564828614</v>
      </c>
      <c r="K40" s="17">
        <f t="shared" si="15"/>
        <v>1.0155325443786984</v>
      </c>
      <c r="L40" s="17">
        <f t="shared" si="15"/>
        <v>1.0269999999999999</v>
      </c>
      <c r="M40" s="17">
        <f t="shared" si="15"/>
        <v>1.030185004868549</v>
      </c>
      <c r="N40" s="17">
        <f t="shared" si="15"/>
        <v>1.0113421550094519</v>
      </c>
      <c r="O40" s="17">
        <f t="shared" si="15"/>
        <v>1.0018691588785049</v>
      </c>
      <c r="P40" s="17">
        <f t="shared" si="15"/>
        <v>0.99906716417910446</v>
      </c>
      <c r="Q40" s="17">
        <f t="shared" si="15"/>
        <v>0.999</v>
      </c>
      <c r="R40" s="17">
        <f t="shared" si="15"/>
        <v>1.0110110110110109</v>
      </c>
      <c r="S40" s="17">
        <f t="shared" si="15"/>
        <v>1.0108910891089109</v>
      </c>
      <c r="T40" s="17">
        <f t="shared" si="15"/>
        <v>1.0048971596474046</v>
      </c>
      <c r="U40" s="17">
        <f t="shared" si="15"/>
        <v>0.99707602339181278</v>
      </c>
      <c r="V40" s="17">
        <f t="shared" si="15"/>
        <v>1.0185728250244379</v>
      </c>
      <c r="W40" s="17">
        <f t="shared" si="15"/>
        <v>1.0806142034548945</v>
      </c>
      <c r="X40" s="17">
        <f t="shared" si="15"/>
        <v>1.0541740674955598</v>
      </c>
    </row>
    <row r="41" spans="4:24" x14ac:dyDescent="0.35">
      <c r="E41" s="29" t="s">
        <v>0</v>
      </c>
      <c r="F41" s="31"/>
      <c r="G41" s="31">
        <v>1.79947992234244</v>
      </c>
      <c r="H41" s="31">
        <v>1.4622920528929217</v>
      </c>
      <c r="I41" s="31">
        <v>-1.0231385117709713</v>
      </c>
      <c r="J41" s="31">
        <v>-5.3051540123399077</v>
      </c>
      <c r="K41" s="31">
        <v>1.5291057324710033</v>
      </c>
      <c r="L41" s="31">
        <v>0.69546315444017903</v>
      </c>
      <c r="M41" s="31">
        <v>-3.1252387728299524</v>
      </c>
      <c r="N41" s="31">
        <v>-1.8180251074979337</v>
      </c>
      <c r="O41" s="31">
        <v>-1.3876173045490603E-3</v>
      </c>
      <c r="P41" s="31">
        <v>0.8856676352408055</v>
      </c>
      <c r="Q41" s="31">
        <v>1.2362210851166067</v>
      </c>
      <c r="R41" s="31">
        <v>1.6036999529410068</v>
      </c>
      <c r="S41" s="31">
        <v>0.82664671234411458</v>
      </c>
      <c r="T41" s="31">
        <v>0.4291625337803362</v>
      </c>
      <c r="U41" s="31">
        <v>-8.868221221853446</v>
      </c>
      <c r="V41" s="31">
        <v>8.9310621080005426</v>
      </c>
      <c r="W41" s="31">
        <v>4.6617626129661804</v>
      </c>
      <c r="X41" s="31">
        <v>0.69763299956873137</v>
      </c>
    </row>
    <row r="43" spans="4:24" x14ac:dyDescent="0.35">
      <c r="F43" s="33" t="s">
        <v>44</v>
      </c>
      <c r="G43" s="33" t="s">
        <v>45</v>
      </c>
      <c r="H43" s="33" t="s">
        <v>64</v>
      </c>
    </row>
    <row r="44" spans="4:24" x14ac:dyDescent="0.35">
      <c r="D44" s="76" t="s">
        <v>38</v>
      </c>
      <c r="E44" s="8" t="s">
        <v>39</v>
      </c>
      <c r="F44" s="35">
        <f>PRODUCT(G34:X34)</f>
        <v>1.3415265200517461</v>
      </c>
      <c r="G44" s="35">
        <f>PRODUCT(U34:X34)</f>
        <v>1.0517241379310347</v>
      </c>
      <c r="H44" s="35">
        <f>PRODUCT(G34:T34)</f>
        <v>1.2755498059508408</v>
      </c>
    </row>
    <row r="45" spans="4:24" x14ac:dyDescent="0.35">
      <c r="D45" s="76" t="s">
        <v>38</v>
      </c>
      <c r="E45" s="8" t="s">
        <v>40</v>
      </c>
      <c r="F45" s="35">
        <f>PRODUCT(G35:X35)</f>
        <v>1.3593130779392344</v>
      </c>
      <c r="G45" s="35">
        <f>PRODUCT(U35:X35)</f>
        <v>1.0489296636085628</v>
      </c>
      <c r="H45" s="35">
        <f>PRODUCT(G35:T35)</f>
        <v>1.2959048877146633</v>
      </c>
    </row>
    <row r="46" spans="4:24" ht="29" x14ac:dyDescent="0.35">
      <c r="D46" s="76" t="s">
        <v>38</v>
      </c>
      <c r="E46" s="8" t="s">
        <v>41</v>
      </c>
      <c r="F46" s="35">
        <f t="shared" ref="F46:F50" si="16">PRODUCT(G36:X36)</f>
        <v>1.2877871825876663</v>
      </c>
      <c r="G46" s="35">
        <f t="shared" ref="G46:G50" si="17">PRODUCT(U36:X36)</f>
        <v>1.0671342685370744</v>
      </c>
      <c r="H46" s="35">
        <f t="shared" ref="H46:H50" si="18">PRODUCT(G36:T36)</f>
        <v>1.2067714631197097</v>
      </c>
    </row>
    <row r="47" spans="4:24" x14ac:dyDescent="0.35">
      <c r="D47" s="76" t="s">
        <v>42</v>
      </c>
      <c r="E47" s="8" t="s">
        <v>39</v>
      </c>
      <c r="F47" s="35">
        <f t="shared" si="16"/>
        <v>1.345006485084306</v>
      </c>
      <c r="G47" s="35">
        <f t="shared" si="17"/>
        <v>1.0517241379310347</v>
      </c>
      <c r="H47" s="35">
        <f t="shared" si="18"/>
        <v>1.278858625162127</v>
      </c>
    </row>
    <row r="48" spans="4:24" x14ac:dyDescent="0.35">
      <c r="D48" s="76" t="s">
        <v>42</v>
      </c>
      <c r="E48" s="8" t="s">
        <v>40</v>
      </c>
      <c r="F48" s="35">
        <f t="shared" si="16"/>
        <v>1.3629139072847676</v>
      </c>
      <c r="G48" s="35">
        <f t="shared" si="17"/>
        <v>1.0478615071283093</v>
      </c>
      <c r="H48" s="35">
        <f t="shared" si="18"/>
        <v>1.3006622516556288</v>
      </c>
    </row>
    <row r="49" spans="4:8" ht="29" x14ac:dyDescent="0.35">
      <c r="D49" s="76" t="s">
        <v>42</v>
      </c>
      <c r="E49" s="8" t="s">
        <v>41</v>
      </c>
      <c r="F49" s="35">
        <f t="shared" si="16"/>
        <v>1.2877871825876663</v>
      </c>
      <c r="G49" s="35">
        <f t="shared" si="17"/>
        <v>1.0671342685370744</v>
      </c>
      <c r="H49" s="35">
        <f t="shared" si="18"/>
        <v>1.2067714631197097</v>
      </c>
    </row>
    <row r="50" spans="4:8" x14ac:dyDescent="0.35">
      <c r="D50" s="73" t="s">
        <v>43</v>
      </c>
      <c r="E50" s="73"/>
      <c r="F50" s="35">
        <f t="shared" si="16"/>
        <v>1.393027391061453</v>
      </c>
      <c r="G50" s="35">
        <f t="shared" si="17"/>
        <v>1.15692007797271</v>
      </c>
      <c r="H50" s="35">
        <f t="shared" si="18"/>
        <v>1.2040826480446929</v>
      </c>
    </row>
    <row r="53" spans="4:8" x14ac:dyDescent="0.35">
      <c r="F53" s="33" t="s">
        <v>44</v>
      </c>
      <c r="G53" s="33" t="s">
        <v>45</v>
      </c>
      <c r="H53" s="33" t="s">
        <v>64</v>
      </c>
    </row>
    <row r="54" spans="4:8" x14ac:dyDescent="0.35">
      <c r="D54" s="76" t="s">
        <v>59</v>
      </c>
      <c r="E54" s="12" t="s">
        <v>54</v>
      </c>
      <c r="F54" s="36">
        <f>F$50-F44</f>
        <v>5.1500871009706906E-2</v>
      </c>
      <c r="G54" s="36">
        <f t="shared" ref="G54:H54" si="19">G$50-G44</f>
        <v>0.10519594004167532</v>
      </c>
      <c r="H54" s="36">
        <f t="shared" si="19"/>
        <v>-7.1467157906147882E-2</v>
      </c>
    </row>
    <row r="55" spans="4:8" x14ac:dyDescent="0.35">
      <c r="D55" s="76" t="s">
        <v>38</v>
      </c>
      <c r="E55" s="8" t="s">
        <v>40</v>
      </c>
      <c r="F55" s="36">
        <f t="shared" ref="F55:H55" si="20">F$50-F45</f>
        <v>3.371431312221862E-2</v>
      </c>
      <c r="G55" s="36">
        <f t="shared" si="20"/>
        <v>0.10799041436414725</v>
      </c>
      <c r="H55" s="36">
        <f t="shared" si="20"/>
        <v>-9.1822239669970385E-2</v>
      </c>
    </row>
    <row r="56" spans="4:8" ht="29" x14ac:dyDescent="0.35">
      <c r="D56" s="76" t="s">
        <v>38</v>
      </c>
      <c r="E56" s="8" t="s">
        <v>41</v>
      </c>
      <c r="F56" s="36">
        <f t="shared" ref="F56:H56" si="21">F$50-F46</f>
        <v>0.10524020847378668</v>
      </c>
      <c r="G56" s="36">
        <f t="shared" si="21"/>
        <v>8.9785809435635633E-2</v>
      </c>
      <c r="H56" s="36">
        <f t="shared" si="21"/>
        <v>-2.6888150750168371E-3</v>
      </c>
    </row>
    <row r="57" spans="4:8" x14ac:dyDescent="0.35">
      <c r="D57" s="76" t="s">
        <v>60</v>
      </c>
      <c r="E57" s="12" t="s">
        <v>54</v>
      </c>
      <c r="F57" s="36">
        <f t="shared" ref="F57:H57" si="22">F$50-F47</f>
        <v>4.8020905977147033E-2</v>
      </c>
      <c r="G57" s="36">
        <f t="shared" si="22"/>
        <v>0.10519594004167532</v>
      </c>
      <c r="H57" s="36">
        <f t="shared" si="22"/>
        <v>-7.4775977117434111E-2</v>
      </c>
    </row>
    <row r="58" spans="4:8" x14ac:dyDescent="0.35">
      <c r="D58" s="76" t="s">
        <v>42</v>
      </c>
      <c r="E58" s="8" t="s">
        <v>40</v>
      </c>
      <c r="F58" s="36">
        <f t="shared" ref="F58:H58" si="23">F$50-F48</f>
        <v>3.0113483776685435E-2</v>
      </c>
      <c r="G58" s="36">
        <f t="shared" si="23"/>
        <v>0.10905857084440074</v>
      </c>
      <c r="H58" s="36">
        <f t="shared" si="23"/>
        <v>-9.6579603610935871E-2</v>
      </c>
    </row>
    <row r="59" spans="4:8" ht="29" x14ac:dyDescent="0.35">
      <c r="D59" s="76" t="s">
        <v>42</v>
      </c>
      <c r="E59" s="8" t="s">
        <v>41</v>
      </c>
      <c r="F59" s="36">
        <f t="shared" ref="F59:H59" si="24">F$50-F49</f>
        <v>0.10524020847378668</v>
      </c>
      <c r="G59" s="36">
        <f t="shared" si="24"/>
        <v>8.9785809435635633E-2</v>
      </c>
      <c r="H59" s="36">
        <f t="shared" si="24"/>
        <v>-2.6888150750168371E-3</v>
      </c>
    </row>
    <row r="60" spans="4:8" x14ac:dyDescent="0.35">
      <c r="D60" s="73" t="s">
        <v>43</v>
      </c>
      <c r="E60" s="73"/>
      <c r="F60" s="36">
        <f t="shared" ref="F60:H60" si="25">F$50-F50</f>
        <v>0</v>
      </c>
      <c r="G60" s="36">
        <f t="shared" si="25"/>
        <v>0</v>
      </c>
      <c r="H60" s="36">
        <f t="shared" si="25"/>
        <v>0</v>
      </c>
    </row>
  </sheetData>
  <mergeCells count="26">
    <mergeCell ref="F9:X9"/>
    <mergeCell ref="D10:E10"/>
    <mergeCell ref="F11:X11"/>
    <mergeCell ref="D12:D14"/>
    <mergeCell ref="D15:D17"/>
    <mergeCell ref="D21:E21"/>
    <mergeCell ref="D22:D24"/>
    <mergeCell ref="D25:D27"/>
    <mergeCell ref="D28:E28"/>
    <mergeCell ref="D9:E9"/>
    <mergeCell ref="D60:E60"/>
    <mergeCell ref="D7:I7"/>
    <mergeCell ref="D40:E40"/>
    <mergeCell ref="D44:D46"/>
    <mergeCell ref="D47:D49"/>
    <mergeCell ref="D50:E50"/>
    <mergeCell ref="D54:D56"/>
    <mergeCell ref="D57:D59"/>
    <mergeCell ref="D29:E29"/>
    <mergeCell ref="D32:E32"/>
    <mergeCell ref="F32:X32"/>
    <mergeCell ref="D33:E33"/>
    <mergeCell ref="D34:D36"/>
    <mergeCell ref="D37:D39"/>
    <mergeCell ref="D20:E20"/>
    <mergeCell ref="F20:X20"/>
  </mergeCells>
  <pageMargins left="0.7" right="0.7" top="0.75" bottom="0.75" header="0.3" footer="0.3"/>
  <pageSetup paperSize="9" orientation="portrait" r:id="rId1"/>
  <ignoredErrors>
    <ignoredError sqref="F21:X21 F10:X10 F33:X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CF3F-4841-4543-8497-C01842C7CE27}">
  <sheetPr>
    <tabColor theme="9" tint="-0.249977111117893"/>
  </sheetPr>
  <dimension ref="D4:Z77"/>
  <sheetViews>
    <sheetView tabSelected="1" topLeftCell="H35" workbookViewId="0">
      <selection activeCell="Z40" sqref="Z40"/>
    </sheetView>
  </sheetViews>
  <sheetFormatPr defaultRowHeight="14.5" x14ac:dyDescent="0.35"/>
  <cols>
    <col min="4" max="4" width="32" customWidth="1"/>
    <col min="5" max="5" width="28" customWidth="1"/>
  </cols>
  <sheetData>
    <row r="4" spans="4:24" x14ac:dyDescent="0.35">
      <c r="D4" s="11" t="s">
        <v>9</v>
      </c>
    </row>
    <row r="5" spans="4:24" x14ac:dyDescent="0.35">
      <c r="D5" s="10" t="s">
        <v>10</v>
      </c>
    </row>
    <row r="6" spans="4:24" x14ac:dyDescent="0.35">
      <c r="D6" s="37" t="s">
        <v>11</v>
      </c>
    </row>
    <row r="7" spans="4:24" x14ac:dyDescent="0.35">
      <c r="D7" s="79" t="s">
        <v>12</v>
      </c>
      <c r="E7" s="79"/>
      <c r="F7" s="79"/>
      <c r="G7" s="79"/>
      <c r="H7" s="79"/>
      <c r="I7" s="79"/>
    </row>
    <row r="9" spans="4:24" x14ac:dyDescent="0.35">
      <c r="D9" s="77" t="s">
        <v>13</v>
      </c>
      <c r="E9" s="77" t="s">
        <v>14</v>
      </c>
      <c r="F9" s="78" t="s">
        <v>15</v>
      </c>
      <c r="G9" s="78" t="s">
        <v>15</v>
      </c>
      <c r="H9" s="78" t="s">
        <v>15</v>
      </c>
      <c r="I9" s="78" t="s">
        <v>15</v>
      </c>
      <c r="J9" s="78" t="s">
        <v>15</v>
      </c>
      <c r="K9" s="78" t="s">
        <v>15</v>
      </c>
      <c r="L9" s="78" t="s">
        <v>15</v>
      </c>
      <c r="M9" s="78" t="s">
        <v>15</v>
      </c>
      <c r="N9" s="78" t="s">
        <v>15</v>
      </c>
      <c r="O9" s="78" t="s">
        <v>15</v>
      </c>
      <c r="P9" s="78" t="s">
        <v>15</v>
      </c>
      <c r="Q9" s="78" t="s">
        <v>15</v>
      </c>
      <c r="R9" s="78" t="s">
        <v>15</v>
      </c>
      <c r="S9" s="78" t="s">
        <v>15</v>
      </c>
      <c r="T9" s="78" t="s">
        <v>15</v>
      </c>
      <c r="U9" s="78" t="s">
        <v>15</v>
      </c>
      <c r="V9" s="78" t="s">
        <v>15</v>
      </c>
      <c r="W9" s="78" t="s">
        <v>15</v>
      </c>
      <c r="X9" s="78" t="s">
        <v>15</v>
      </c>
    </row>
    <row r="10" spans="4:24" x14ac:dyDescent="0.35">
      <c r="D10" s="77" t="s">
        <v>16</v>
      </c>
      <c r="E10" s="77" t="s">
        <v>14</v>
      </c>
      <c r="F10" s="13" t="s">
        <v>17</v>
      </c>
      <c r="G10" s="13" t="s">
        <v>18</v>
      </c>
      <c r="H10" s="13" t="s">
        <v>19</v>
      </c>
      <c r="I10" s="13" t="s">
        <v>20</v>
      </c>
      <c r="J10" s="13" t="s">
        <v>21</v>
      </c>
      <c r="K10" s="13" t="s">
        <v>22</v>
      </c>
      <c r="L10" s="13" t="s">
        <v>23</v>
      </c>
      <c r="M10" s="13" t="s">
        <v>24</v>
      </c>
      <c r="N10" s="13" t="s">
        <v>25</v>
      </c>
      <c r="O10" s="13" t="s">
        <v>26</v>
      </c>
      <c r="P10" s="13" t="s">
        <v>27</v>
      </c>
      <c r="Q10" s="13" t="s">
        <v>28</v>
      </c>
      <c r="R10" s="13" t="s">
        <v>29</v>
      </c>
      <c r="S10" s="13" t="s">
        <v>30</v>
      </c>
      <c r="T10" s="13" t="s">
        <v>31</v>
      </c>
      <c r="U10" s="13" t="s">
        <v>32</v>
      </c>
      <c r="V10" s="13" t="s">
        <v>33</v>
      </c>
      <c r="W10" s="13" t="s">
        <v>34</v>
      </c>
      <c r="X10" s="13" t="s">
        <v>35</v>
      </c>
    </row>
    <row r="11" spans="4:24" x14ac:dyDescent="0.35">
      <c r="D11" s="9" t="s">
        <v>36</v>
      </c>
      <c r="E11" s="9" t="s">
        <v>37</v>
      </c>
      <c r="F11" s="76" t="s">
        <v>14</v>
      </c>
      <c r="G11" s="76" t="s">
        <v>14</v>
      </c>
      <c r="H11" s="76" t="s">
        <v>14</v>
      </c>
      <c r="I11" s="76" t="s">
        <v>14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6" t="s">
        <v>14</v>
      </c>
      <c r="R11" s="76" t="s">
        <v>14</v>
      </c>
      <c r="S11" s="76" t="s">
        <v>14</v>
      </c>
      <c r="T11" s="76" t="s">
        <v>14</v>
      </c>
      <c r="U11" s="76" t="s">
        <v>14</v>
      </c>
      <c r="V11" s="76" t="s">
        <v>14</v>
      </c>
      <c r="W11" s="76" t="s">
        <v>14</v>
      </c>
      <c r="X11" s="76" t="s">
        <v>14</v>
      </c>
    </row>
    <row r="12" spans="4:24" ht="19.5" customHeight="1" x14ac:dyDescent="0.35">
      <c r="D12" s="76" t="s">
        <v>38</v>
      </c>
      <c r="E12" s="8" t="s">
        <v>39</v>
      </c>
      <c r="F12" s="15">
        <v>77.3</v>
      </c>
      <c r="G12" s="15">
        <v>79.7</v>
      </c>
      <c r="H12" s="15">
        <v>81.400000000000006</v>
      </c>
      <c r="I12" s="15">
        <v>84.3</v>
      </c>
      <c r="J12" s="15">
        <v>86.8</v>
      </c>
      <c r="K12" s="15">
        <v>88.7</v>
      </c>
      <c r="L12" s="15">
        <v>90.3</v>
      </c>
      <c r="M12" s="15">
        <v>91.6</v>
      </c>
      <c r="N12" s="15">
        <v>92.8</v>
      </c>
      <c r="O12" s="15">
        <v>94</v>
      </c>
      <c r="P12" s="15">
        <v>95</v>
      </c>
      <c r="Q12" s="15">
        <v>95.6</v>
      </c>
      <c r="R12" s="15">
        <v>96.1</v>
      </c>
      <c r="S12" s="15">
        <v>97.5</v>
      </c>
      <c r="T12" s="15">
        <v>98.6</v>
      </c>
      <c r="U12" s="15">
        <v>99.1</v>
      </c>
      <c r="V12" s="15">
        <v>99.7</v>
      </c>
      <c r="W12" s="15">
        <v>100.8</v>
      </c>
      <c r="X12" s="15">
        <v>103.7</v>
      </c>
    </row>
    <row r="13" spans="4:24" ht="19.5" customHeight="1" x14ac:dyDescent="0.35">
      <c r="D13" s="76" t="s">
        <v>38</v>
      </c>
      <c r="E13" s="8" t="s">
        <v>40</v>
      </c>
      <c r="F13" s="15">
        <v>75.7</v>
      </c>
      <c r="G13" s="15">
        <v>77.7</v>
      </c>
      <c r="H13" s="15">
        <v>79.7</v>
      </c>
      <c r="I13" s="15">
        <v>82.2</v>
      </c>
      <c r="J13" s="15">
        <v>84.7</v>
      </c>
      <c r="K13" s="15">
        <v>86.8</v>
      </c>
      <c r="L13" s="15">
        <v>88.5</v>
      </c>
      <c r="M13" s="15">
        <v>90.4</v>
      </c>
      <c r="N13" s="15">
        <v>92</v>
      </c>
      <c r="O13" s="15">
        <v>93.5</v>
      </c>
      <c r="P13" s="15">
        <v>94.9</v>
      </c>
      <c r="Q13" s="15">
        <v>95.7</v>
      </c>
      <c r="R13" s="15">
        <v>96.3</v>
      </c>
      <c r="S13" s="15">
        <v>97.3</v>
      </c>
      <c r="T13" s="15">
        <v>98.1</v>
      </c>
      <c r="U13" s="15">
        <v>98.8</v>
      </c>
      <c r="V13" s="15">
        <v>99.7</v>
      </c>
      <c r="W13" s="15">
        <v>100.7</v>
      </c>
      <c r="X13" s="15">
        <v>102.9</v>
      </c>
    </row>
    <row r="14" spans="4:24" ht="19.5" customHeight="1" x14ac:dyDescent="0.35">
      <c r="D14" s="76" t="s">
        <v>38</v>
      </c>
      <c r="E14" s="8" t="s">
        <v>41</v>
      </c>
      <c r="F14" s="15">
        <v>82.7</v>
      </c>
      <c r="G14" s="15">
        <v>85.8</v>
      </c>
      <c r="H14" s="15">
        <v>87</v>
      </c>
      <c r="I14" s="15">
        <v>90.6</v>
      </c>
      <c r="J14" s="15">
        <v>93.3</v>
      </c>
      <c r="K14" s="15">
        <v>94.6</v>
      </c>
      <c r="L14" s="15">
        <v>95.2</v>
      </c>
      <c r="M14" s="15">
        <v>95.2</v>
      </c>
      <c r="N14" s="15">
        <v>95.2</v>
      </c>
      <c r="O14" s="15">
        <v>95.2</v>
      </c>
      <c r="P14" s="15">
        <v>95.2</v>
      </c>
      <c r="Q14" s="15">
        <v>95.2</v>
      </c>
      <c r="R14" s="15">
        <v>95.4</v>
      </c>
      <c r="S14" s="15">
        <v>97.9</v>
      </c>
      <c r="T14" s="15">
        <v>99.8</v>
      </c>
      <c r="U14" s="15">
        <v>100</v>
      </c>
      <c r="V14" s="15">
        <v>100</v>
      </c>
      <c r="W14" s="15">
        <v>101.1</v>
      </c>
      <c r="X14" s="15">
        <v>106.5</v>
      </c>
    </row>
    <row r="15" spans="4:24" ht="19.5" customHeight="1" x14ac:dyDescent="0.35">
      <c r="D15" s="76" t="s">
        <v>42</v>
      </c>
      <c r="E15" s="8" t="s">
        <v>39</v>
      </c>
      <c r="F15" s="15">
        <v>77.099999999999994</v>
      </c>
      <c r="G15" s="15">
        <v>79.599999999999994</v>
      </c>
      <c r="H15" s="15">
        <v>81.2</v>
      </c>
      <c r="I15" s="15">
        <v>84.1</v>
      </c>
      <c r="J15" s="15">
        <v>86.7</v>
      </c>
      <c r="K15" s="15">
        <v>88.6</v>
      </c>
      <c r="L15" s="15">
        <v>90.1</v>
      </c>
      <c r="M15" s="15">
        <v>91.4</v>
      </c>
      <c r="N15" s="15">
        <v>92.8</v>
      </c>
      <c r="O15" s="15">
        <v>93.8</v>
      </c>
      <c r="P15" s="15">
        <v>94.9</v>
      </c>
      <c r="Q15" s="15">
        <v>95.5</v>
      </c>
      <c r="R15" s="15">
        <v>96.1</v>
      </c>
      <c r="S15" s="15">
        <v>97.5</v>
      </c>
      <c r="T15" s="15">
        <v>98.6</v>
      </c>
      <c r="U15" s="15">
        <v>99</v>
      </c>
      <c r="V15" s="15">
        <v>99.7</v>
      </c>
      <c r="W15" s="15">
        <v>100.8</v>
      </c>
      <c r="X15" s="15">
        <v>103.7</v>
      </c>
    </row>
    <row r="16" spans="4:24" ht="19.5" customHeight="1" x14ac:dyDescent="0.35">
      <c r="D16" s="76" t="s">
        <v>42</v>
      </c>
      <c r="E16" s="8" t="s">
        <v>40</v>
      </c>
      <c r="F16" s="15">
        <v>75.5</v>
      </c>
      <c r="G16" s="15">
        <v>77.599999999999994</v>
      </c>
      <c r="H16" s="15">
        <v>79.5</v>
      </c>
      <c r="I16" s="15">
        <v>82</v>
      </c>
      <c r="J16" s="15">
        <v>84.6</v>
      </c>
      <c r="K16" s="15">
        <v>86.7</v>
      </c>
      <c r="L16" s="15">
        <v>88.5</v>
      </c>
      <c r="M16" s="15">
        <v>90.3</v>
      </c>
      <c r="N16" s="15">
        <v>92</v>
      </c>
      <c r="O16" s="15">
        <v>93.5</v>
      </c>
      <c r="P16" s="15">
        <v>94.9</v>
      </c>
      <c r="Q16" s="15">
        <v>95.7</v>
      </c>
      <c r="R16" s="15">
        <v>96.4</v>
      </c>
      <c r="S16" s="15">
        <v>97.4</v>
      </c>
      <c r="T16" s="15">
        <v>98.2</v>
      </c>
      <c r="U16" s="15">
        <v>98.9</v>
      </c>
      <c r="V16" s="15">
        <v>99.7</v>
      </c>
      <c r="W16" s="15">
        <v>100.7</v>
      </c>
      <c r="X16" s="15">
        <v>102.9</v>
      </c>
    </row>
    <row r="17" spans="4:24" ht="19.5" customHeight="1" x14ac:dyDescent="0.35">
      <c r="D17" s="76" t="s">
        <v>42</v>
      </c>
      <c r="E17" s="8" t="s">
        <v>41</v>
      </c>
      <c r="F17" s="15">
        <v>82.7</v>
      </c>
      <c r="G17" s="15">
        <v>85.8</v>
      </c>
      <c r="H17" s="15">
        <v>87</v>
      </c>
      <c r="I17" s="15">
        <v>90.6</v>
      </c>
      <c r="J17" s="15">
        <v>93.3</v>
      </c>
      <c r="K17" s="15">
        <v>94.6</v>
      </c>
      <c r="L17" s="15">
        <v>95.2</v>
      </c>
      <c r="M17" s="15">
        <v>95.2</v>
      </c>
      <c r="N17" s="15">
        <v>95.2</v>
      </c>
      <c r="O17" s="15">
        <v>95.2</v>
      </c>
      <c r="P17" s="15">
        <v>95.2</v>
      </c>
      <c r="Q17" s="15">
        <v>95.2</v>
      </c>
      <c r="R17" s="15">
        <v>95.4</v>
      </c>
      <c r="S17" s="15">
        <v>97.9</v>
      </c>
      <c r="T17" s="15">
        <v>99.8</v>
      </c>
      <c r="U17" s="15">
        <v>100</v>
      </c>
      <c r="V17" s="15">
        <v>100</v>
      </c>
      <c r="W17" s="15">
        <v>101.1</v>
      </c>
      <c r="X17" s="15">
        <v>106.5</v>
      </c>
    </row>
    <row r="18" spans="4:24" ht="19.5" customHeight="1" x14ac:dyDescent="0.35">
      <c r="D18" s="27"/>
      <c r="E18" s="8" t="s">
        <v>43</v>
      </c>
      <c r="F18" s="15">
        <v>125.3</v>
      </c>
      <c r="G18" s="15">
        <v>127.8</v>
      </c>
      <c r="H18" s="15">
        <v>130</v>
      </c>
      <c r="I18" s="15">
        <v>134.19999999999999</v>
      </c>
      <c r="J18" s="15">
        <v>135.19999999999999</v>
      </c>
      <c r="K18" s="15">
        <v>137.30000000000001</v>
      </c>
      <c r="L18" s="15">
        <v>141.00710000000001</v>
      </c>
      <c r="M18" s="15">
        <v>145.26339999999999</v>
      </c>
      <c r="N18" s="15">
        <v>146.911</v>
      </c>
      <c r="O18" s="15">
        <v>147.18560000000002</v>
      </c>
      <c r="P18" s="15">
        <v>147.04830000000001</v>
      </c>
      <c r="Q18" s="15">
        <v>146.90125170000002</v>
      </c>
      <c r="R18" s="15">
        <v>148.51878300000001</v>
      </c>
      <c r="S18" s="15">
        <v>150.13631430000001</v>
      </c>
      <c r="T18" s="15">
        <v>150.87155580000001</v>
      </c>
      <c r="U18" s="15">
        <v>150.4304109</v>
      </c>
      <c r="V18" s="15">
        <v>153.22432860000001</v>
      </c>
      <c r="W18" s="15">
        <v>165.5763858</v>
      </c>
      <c r="X18" s="15">
        <v>174.54633210000003</v>
      </c>
    </row>
    <row r="20" spans="4:24" x14ac:dyDescent="0.35">
      <c r="D20" s="77" t="s">
        <v>13</v>
      </c>
      <c r="E20" s="77" t="s">
        <v>14</v>
      </c>
      <c r="F20" s="78" t="s">
        <v>15</v>
      </c>
      <c r="G20" s="78" t="s">
        <v>15</v>
      </c>
      <c r="H20" s="78" t="s">
        <v>15</v>
      </c>
      <c r="I20" s="78" t="s">
        <v>15</v>
      </c>
      <c r="J20" s="78" t="s">
        <v>15</v>
      </c>
      <c r="K20" s="78" t="s">
        <v>15</v>
      </c>
      <c r="L20" s="78" t="s">
        <v>15</v>
      </c>
      <c r="M20" s="78" t="s">
        <v>15</v>
      </c>
      <c r="N20" s="78" t="s">
        <v>15</v>
      </c>
      <c r="O20" s="78" t="s">
        <v>15</v>
      </c>
      <c r="P20" s="78" t="s">
        <v>15</v>
      </c>
      <c r="Q20" s="78" t="s">
        <v>15</v>
      </c>
      <c r="R20" s="78" t="s">
        <v>15</v>
      </c>
      <c r="S20" s="78" t="s">
        <v>15</v>
      </c>
      <c r="T20" s="78" t="s">
        <v>15</v>
      </c>
      <c r="U20" s="78" t="s">
        <v>15</v>
      </c>
      <c r="V20" s="78" t="s">
        <v>15</v>
      </c>
      <c r="W20" s="78" t="s">
        <v>15</v>
      </c>
      <c r="X20" s="78" t="s">
        <v>15</v>
      </c>
    </row>
    <row r="21" spans="4:24" x14ac:dyDescent="0.35">
      <c r="D21" s="77"/>
      <c r="E21" s="77"/>
      <c r="F21" s="13" t="s">
        <v>17</v>
      </c>
      <c r="G21" s="13" t="s">
        <v>18</v>
      </c>
      <c r="H21" s="13" t="s">
        <v>19</v>
      </c>
      <c r="I21" s="13" t="s">
        <v>20</v>
      </c>
      <c r="J21" s="13" t="s">
        <v>21</v>
      </c>
      <c r="K21" s="13" t="s">
        <v>22</v>
      </c>
      <c r="L21" s="13" t="s">
        <v>23</v>
      </c>
      <c r="M21" s="13" t="s">
        <v>24</v>
      </c>
      <c r="N21" s="13" t="s">
        <v>25</v>
      </c>
      <c r="O21" s="13" t="s">
        <v>26</v>
      </c>
      <c r="P21" s="13" t="s">
        <v>27</v>
      </c>
      <c r="Q21" s="13" t="s">
        <v>28</v>
      </c>
      <c r="R21" s="13" t="s">
        <v>29</v>
      </c>
      <c r="S21" s="13" t="s">
        <v>30</v>
      </c>
      <c r="T21" s="13" t="s">
        <v>31</v>
      </c>
      <c r="U21" s="13" t="s">
        <v>32</v>
      </c>
      <c r="V21" s="13" t="s">
        <v>33</v>
      </c>
      <c r="W21" s="13" t="s">
        <v>34</v>
      </c>
      <c r="X21" s="13" t="s">
        <v>35</v>
      </c>
    </row>
    <row r="22" spans="4:24" x14ac:dyDescent="0.35">
      <c r="D22" s="76" t="s">
        <v>38</v>
      </c>
      <c r="E22" s="8" t="s">
        <v>67</v>
      </c>
      <c r="F22" s="15"/>
      <c r="G22" s="15">
        <f t="shared" ref="G22:X22" si="0">G12/F12-1</f>
        <v>3.1047865459249646E-2</v>
      </c>
      <c r="H22" s="15">
        <f t="shared" si="0"/>
        <v>2.1329987452948673E-2</v>
      </c>
      <c r="I22" s="15">
        <f t="shared" si="0"/>
        <v>3.5626535626535505E-2</v>
      </c>
      <c r="J22" s="15">
        <f t="shared" si="0"/>
        <v>2.9655990510083052E-2</v>
      </c>
      <c r="K22" s="15">
        <f t="shared" si="0"/>
        <v>2.188940092165903E-2</v>
      </c>
      <c r="L22" s="15">
        <f t="shared" si="0"/>
        <v>1.8038331454340417E-2</v>
      </c>
      <c r="M22" s="15">
        <f t="shared" si="0"/>
        <v>1.439645625692143E-2</v>
      </c>
      <c r="N22" s="15">
        <f t="shared" si="0"/>
        <v>1.3100436681222849E-2</v>
      </c>
      <c r="O22" s="15">
        <f t="shared" si="0"/>
        <v>1.2931034482758674E-2</v>
      </c>
      <c r="P22" s="15">
        <f t="shared" si="0"/>
        <v>1.0638297872340496E-2</v>
      </c>
      <c r="Q22" s="15">
        <f t="shared" si="0"/>
        <v>6.3157894736840525E-3</v>
      </c>
      <c r="R22" s="15">
        <f t="shared" si="0"/>
        <v>5.2301255230124966E-3</v>
      </c>
      <c r="S22" s="15">
        <f t="shared" si="0"/>
        <v>1.4568158168574374E-2</v>
      </c>
      <c r="T22" s="15">
        <f t="shared" si="0"/>
        <v>1.1282051282051286E-2</v>
      </c>
      <c r="U22" s="15">
        <f t="shared" si="0"/>
        <v>5.0709939148072536E-3</v>
      </c>
      <c r="V22" s="15">
        <f t="shared" si="0"/>
        <v>6.0544904137236344E-3</v>
      </c>
      <c r="W22" s="15">
        <f t="shared" si="0"/>
        <v>1.1033099297893534E-2</v>
      </c>
      <c r="X22" s="15">
        <f t="shared" si="0"/>
        <v>2.876984126984139E-2</v>
      </c>
    </row>
    <row r="23" spans="4:24" x14ac:dyDescent="0.35">
      <c r="D23" s="76" t="s">
        <v>38</v>
      </c>
      <c r="E23" s="8" t="s">
        <v>40</v>
      </c>
      <c r="F23" s="15"/>
      <c r="G23" s="15">
        <f t="shared" ref="G23:X23" si="1">G13/F13-1</f>
        <v>2.6420079260237816E-2</v>
      </c>
      <c r="H23" s="15">
        <f t="shared" si="1"/>
        <v>2.5740025740025763E-2</v>
      </c>
      <c r="I23" s="15">
        <f t="shared" si="1"/>
        <v>3.1367628607277265E-2</v>
      </c>
      <c r="J23" s="15">
        <f t="shared" si="1"/>
        <v>3.0413625304136271E-2</v>
      </c>
      <c r="K23" s="15">
        <f t="shared" si="1"/>
        <v>2.4793388429751984E-2</v>
      </c>
      <c r="L23" s="15">
        <f t="shared" si="1"/>
        <v>1.9585253456221308E-2</v>
      </c>
      <c r="M23" s="15">
        <f t="shared" si="1"/>
        <v>2.1468926553672274E-2</v>
      </c>
      <c r="N23" s="15">
        <f t="shared" si="1"/>
        <v>1.7699115044247815E-2</v>
      </c>
      <c r="O23" s="15">
        <f t="shared" si="1"/>
        <v>1.6304347826086918E-2</v>
      </c>
      <c r="P23" s="15">
        <f t="shared" si="1"/>
        <v>1.497326203208571E-2</v>
      </c>
      <c r="Q23" s="15">
        <f t="shared" si="1"/>
        <v>8.4299262381453133E-3</v>
      </c>
      <c r="R23" s="15">
        <f t="shared" si="1"/>
        <v>6.2695924764890609E-3</v>
      </c>
      <c r="S23" s="15">
        <f t="shared" si="1"/>
        <v>1.0384215991692702E-2</v>
      </c>
      <c r="T23" s="15">
        <f t="shared" si="1"/>
        <v>8.2219938335046372E-3</v>
      </c>
      <c r="U23" s="15">
        <f t="shared" si="1"/>
        <v>7.135575942915473E-3</v>
      </c>
      <c r="V23" s="15">
        <f t="shared" si="1"/>
        <v>9.109311740890691E-3</v>
      </c>
      <c r="W23" s="15">
        <f t="shared" si="1"/>
        <v>1.0030090270812364E-2</v>
      </c>
      <c r="X23" s="15">
        <f t="shared" si="1"/>
        <v>2.1847070506454846E-2</v>
      </c>
    </row>
    <row r="24" spans="4:24" ht="29" x14ac:dyDescent="0.35">
      <c r="D24" s="76" t="s">
        <v>38</v>
      </c>
      <c r="E24" s="8" t="s">
        <v>41</v>
      </c>
      <c r="F24" s="15"/>
      <c r="G24" s="15">
        <f t="shared" ref="G24:X24" si="2">G14/F14-1</f>
        <v>3.7484885126964906E-2</v>
      </c>
      <c r="H24" s="15">
        <f t="shared" si="2"/>
        <v>1.3986013986013957E-2</v>
      </c>
      <c r="I24" s="15">
        <f t="shared" si="2"/>
        <v>4.1379310344827447E-2</v>
      </c>
      <c r="J24" s="15">
        <f t="shared" si="2"/>
        <v>2.9801324503311299E-2</v>
      </c>
      <c r="K24" s="15">
        <f t="shared" si="2"/>
        <v>1.3933547695605508E-2</v>
      </c>
      <c r="L24" s="15">
        <f t="shared" si="2"/>
        <v>6.3424947145878097E-3</v>
      </c>
      <c r="M24" s="15">
        <f t="shared" si="2"/>
        <v>0</v>
      </c>
      <c r="N24" s="15">
        <f t="shared" si="2"/>
        <v>0</v>
      </c>
      <c r="O24" s="15">
        <f t="shared" si="2"/>
        <v>0</v>
      </c>
      <c r="P24" s="15">
        <f t="shared" si="2"/>
        <v>0</v>
      </c>
      <c r="Q24" s="15">
        <f t="shared" si="2"/>
        <v>0</v>
      </c>
      <c r="R24" s="15">
        <f t="shared" si="2"/>
        <v>2.1008403361344463E-3</v>
      </c>
      <c r="S24" s="15">
        <f t="shared" si="2"/>
        <v>2.6205450733752578E-2</v>
      </c>
      <c r="T24" s="15">
        <f t="shared" si="2"/>
        <v>1.9407558733401276E-2</v>
      </c>
      <c r="U24" s="15">
        <f t="shared" si="2"/>
        <v>2.0040080160321772E-3</v>
      </c>
      <c r="V24" s="15">
        <f t="shared" si="2"/>
        <v>0</v>
      </c>
      <c r="W24" s="15">
        <f t="shared" si="2"/>
        <v>1.0999999999999899E-2</v>
      </c>
      <c r="X24" s="15">
        <f t="shared" si="2"/>
        <v>5.3412462908011937E-2</v>
      </c>
    </row>
    <row r="25" spans="4:24" x14ac:dyDescent="0.35">
      <c r="D25" s="76" t="s">
        <v>42</v>
      </c>
      <c r="E25" s="8" t="s">
        <v>39</v>
      </c>
      <c r="F25" s="15"/>
      <c r="G25" s="15">
        <f t="shared" ref="G25:X25" si="3">G15/F15-1</f>
        <v>3.2425421530480003E-2</v>
      </c>
      <c r="H25" s="15">
        <f t="shared" si="3"/>
        <v>2.0100502512562901E-2</v>
      </c>
      <c r="I25" s="15">
        <f t="shared" si="3"/>
        <v>3.5714285714285587E-2</v>
      </c>
      <c r="J25" s="15">
        <f t="shared" si="3"/>
        <v>3.0915576694411584E-2</v>
      </c>
      <c r="K25" s="15">
        <f t="shared" si="3"/>
        <v>2.1914648212225885E-2</v>
      </c>
      <c r="L25" s="15">
        <f t="shared" si="3"/>
        <v>1.6930022573363512E-2</v>
      </c>
      <c r="M25" s="15">
        <f t="shared" si="3"/>
        <v>1.4428412874583962E-2</v>
      </c>
      <c r="N25" s="15">
        <f t="shared" si="3"/>
        <v>1.5317286652078765E-2</v>
      </c>
      <c r="O25" s="15">
        <f t="shared" si="3"/>
        <v>1.0775862068965525E-2</v>
      </c>
      <c r="P25" s="15">
        <f t="shared" si="3"/>
        <v>1.1727078891258014E-2</v>
      </c>
      <c r="Q25" s="15">
        <f t="shared" si="3"/>
        <v>6.322444678608985E-3</v>
      </c>
      <c r="R25" s="15">
        <f t="shared" si="3"/>
        <v>6.2827225130890341E-3</v>
      </c>
      <c r="S25" s="15">
        <f t="shared" si="3"/>
        <v>1.4568158168574374E-2</v>
      </c>
      <c r="T25" s="15">
        <f t="shared" si="3"/>
        <v>1.1282051282051286E-2</v>
      </c>
      <c r="U25" s="15">
        <f t="shared" si="3"/>
        <v>4.0567951318459805E-3</v>
      </c>
      <c r="V25" s="15">
        <f t="shared" si="3"/>
        <v>7.0707070707070052E-3</v>
      </c>
      <c r="W25" s="15">
        <f t="shared" si="3"/>
        <v>1.1033099297893534E-2</v>
      </c>
      <c r="X25" s="15">
        <f t="shared" si="3"/>
        <v>2.876984126984139E-2</v>
      </c>
    </row>
    <row r="26" spans="4:24" x14ac:dyDescent="0.35">
      <c r="D26" s="76" t="s">
        <v>42</v>
      </c>
      <c r="E26" s="8" t="s">
        <v>40</v>
      </c>
      <c r="F26" s="15"/>
      <c r="G26" s="15">
        <f t="shared" ref="G26:X26" si="4">G16/F16-1</f>
        <v>2.7814569536423805E-2</v>
      </c>
      <c r="H26" s="15">
        <f t="shared" si="4"/>
        <v>2.4484536082474362E-2</v>
      </c>
      <c r="I26" s="15">
        <f t="shared" si="4"/>
        <v>3.1446540880503138E-2</v>
      </c>
      <c r="J26" s="15">
        <f t="shared" si="4"/>
        <v>3.170731707317076E-2</v>
      </c>
      <c r="K26" s="15">
        <f t="shared" si="4"/>
        <v>2.4822695035461084E-2</v>
      </c>
      <c r="L26" s="15">
        <f t="shared" si="4"/>
        <v>2.0761245674740358E-2</v>
      </c>
      <c r="M26" s="15">
        <f t="shared" si="4"/>
        <v>2.0338983050847359E-2</v>
      </c>
      <c r="N26" s="15">
        <f t="shared" si="4"/>
        <v>1.8826135105204811E-2</v>
      </c>
      <c r="O26" s="15">
        <f t="shared" si="4"/>
        <v>1.6304347826086918E-2</v>
      </c>
      <c r="P26" s="15">
        <f t="shared" si="4"/>
        <v>1.497326203208571E-2</v>
      </c>
      <c r="Q26" s="15">
        <f t="shared" si="4"/>
        <v>8.4299262381453133E-3</v>
      </c>
      <c r="R26" s="15">
        <f t="shared" si="4"/>
        <v>7.3145245559038674E-3</v>
      </c>
      <c r="S26" s="15">
        <f t="shared" si="4"/>
        <v>1.0373443983402453E-2</v>
      </c>
      <c r="T26" s="15">
        <f t="shared" si="4"/>
        <v>8.2135523613962036E-3</v>
      </c>
      <c r="U26" s="15">
        <f t="shared" si="4"/>
        <v>7.1283095723013723E-3</v>
      </c>
      <c r="V26" s="15">
        <f t="shared" si="4"/>
        <v>8.0889787664306656E-3</v>
      </c>
      <c r="W26" s="15">
        <f t="shared" si="4"/>
        <v>1.0030090270812364E-2</v>
      </c>
      <c r="X26" s="15">
        <f t="shared" si="4"/>
        <v>2.1847070506454846E-2</v>
      </c>
    </row>
    <row r="27" spans="4:24" ht="29" x14ac:dyDescent="0.35">
      <c r="D27" s="76" t="s">
        <v>42</v>
      </c>
      <c r="E27" s="8" t="s">
        <v>41</v>
      </c>
      <c r="F27" s="15"/>
      <c r="G27" s="15">
        <f t="shared" ref="G27:X27" si="5">G17/F17-1</f>
        <v>3.7484885126964906E-2</v>
      </c>
      <c r="H27" s="15">
        <f t="shared" si="5"/>
        <v>1.3986013986013957E-2</v>
      </c>
      <c r="I27" s="15">
        <f t="shared" si="5"/>
        <v>4.1379310344827447E-2</v>
      </c>
      <c r="J27" s="15">
        <f t="shared" si="5"/>
        <v>2.9801324503311299E-2</v>
      </c>
      <c r="K27" s="15">
        <f t="shared" si="5"/>
        <v>1.3933547695605508E-2</v>
      </c>
      <c r="L27" s="15">
        <f t="shared" si="5"/>
        <v>6.3424947145878097E-3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5">
        <f t="shared" si="5"/>
        <v>0</v>
      </c>
      <c r="Q27" s="15">
        <f t="shared" si="5"/>
        <v>0</v>
      </c>
      <c r="R27" s="15">
        <f t="shared" si="5"/>
        <v>2.1008403361344463E-3</v>
      </c>
      <c r="S27" s="15">
        <f t="shared" si="5"/>
        <v>2.6205450733752578E-2</v>
      </c>
      <c r="T27" s="15">
        <f t="shared" si="5"/>
        <v>1.9407558733401276E-2</v>
      </c>
      <c r="U27" s="15">
        <f t="shared" si="5"/>
        <v>2.0040080160321772E-3</v>
      </c>
      <c r="V27" s="15">
        <f t="shared" si="5"/>
        <v>0</v>
      </c>
      <c r="W27" s="15">
        <f t="shared" si="5"/>
        <v>1.0999999999999899E-2</v>
      </c>
      <c r="X27" s="15">
        <f t="shared" si="5"/>
        <v>5.3412462908011937E-2</v>
      </c>
    </row>
    <row r="28" spans="4:24" x14ac:dyDescent="0.35">
      <c r="D28" s="73" t="s">
        <v>53</v>
      </c>
      <c r="E28" s="73"/>
      <c r="F28" s="15"/>
      <c r="G28" s="17">
        <f t="shared" ref="G28:X28" si="6">G18/F18-1</f>
        <v>1.9952114924181918E-2</v>
      </c>
      <c r="H28" s="17">
        <f t="shared" si="6"/>
        <v>1.7214397496087663E-2</v>
      </c>
      <c r="I28" s="17">
        <f t="shared" si="6"/>
        <v>3.2307692307692149E-2</v>
      </c>
      <c r="J28" s="17">
        <f t="shared" si="6"/>
        <v>7.4515648286139768E-3</v>
      </c>
      <c r="K28" s="17">
        <f t="shared" si="6"/>
        <v>1.5532544378698443E-2</v>
      </c>
      <c r="L28" s="17">
        <f t="shared" si="6"/>
        <v>2.6999999999999913E-2</v>
      </c>
      <c r="M28" s="17">
        <f t="shared" si="6"/>
        <v>3.0185004868549026E-2</v>
      </c>
      <c r="N28" s="17">
        <f t="shared" si="6"/>
        <v>1.1342155009451904E-2</v>
      </c>
      <c r="O28" s="17">
        <f t="shared" si="6"/>
        <v>1.8691588785049174E-3</v>
      </c>
      <c r="P28" s="17">
        <f t="shared" si="6"/>
        <v>-9.3283582089553896E-4</v>
      </c>
      <c r="Q28" s="15">
        <f t="shared" si="6"/>
        <v>-1.0000000000000009E-3</v>
      </c>
      <c r="R28" s="15">
        <f t="shared" si="6"/>
        <v>1.1011011011010874E-2</v>
      </c>
      <c r="S28" s="15">
        <f t="shared" si="6"/>
        <v>1.0891089108910901E-2</v>
      </c>
      <c r="T28" s="15">
        <f t="shared" si="6"/>
        <v>4.8971596474045587E-3</v>
      </c>
      <c r="U28" s="15">
        <f t="shared" si="6"/>
        <v>-2.9239766081872176E-3</v>
      </c>
      <c r="V28" s="15">
        <f t="shared" si="6"/>
        <v>1.8572825024437911E-2</v>
      </c>
      <c r="W28" s="15">
        <f t="shared" si="6"/>
        <v>8.0614203454894451E-2</v>
      </c>
      <c r="X28" s="15">
        <f t="shared" si="6"/>
        <v>5.4174067495559752E-2</v>
      </c>
    </row>
    <row r="29" spans="4:24" x14ac:dyDescent="0.35">
      <c r="D29" s="73" t="s">
        <v>51</v>
      </c>
      <c r="E29" s="80"/>
      <c r="F29" s="35"/>
      <c r="G29" s="39">
        <f>-G22+G28</f>
        <v>-1.1095750535067728E-2</v>
      </c>
      <c r="H29" s="39">
        <f t="shared" ref="H29:X29" si="7">-H22+H28</f>
        <v>-4.1155899568610099E-3</v>
      </c>
      <c r="I29" s="39">
        <f t="shared" si="7"/>
        <v>-3.3188433188433564E-3</v>
      </c>
      <c r="J29" s="39">
        <f t="shared" si="7"/>
        <v>-2.2204425681469075E-2</v>
      </c>
      <c r="K29" s="39">
        <f t="shared" si="7"/>
        <v>-6.3568565429605872E-3</v>
      </c>
      <c r="L29" s="39">
        <f t="shared" si="7"/>
        <v>8.9616685456594958E-3</v>
      </c>
      <c r="M29" s="39">
        <f t="shared" si="7"/>
        <v>1.5788548611627595E-2</v>
      </c>
      <c r="N29" s="39">
        <f t="shared" si="7"/>
        <v>-1.7582816717709449E-3</v>
      </c>
      <c r="O29" s="39">
        <f t="shared" si="7"/>
        <v>-1.1061875604253757E-2</v>
      </c>
      <c r="P29" s="39">
        <f t="shared" si="7"/>
        <v>-1.1571133693236035E-2</v>
      </c>
      <c r="Q29" s="39">
        <f t="shared" si="7"/>
        <v>-7.3157894736840534E-3</v>
      </c>
      <c r="R29" s="39">
        <f t="shared" si="7"/>
        <v>5.7808854879983773E-3</v>
      </c>
      <c r="S29" s="39">
        <f t="shared" si="7"/>
        <v>-3.6770690596634736E-3</v>
      </c>
      <c r="T29" s="39">
        <f t="shared" si="7"/>
        <v>-6.3848916346467277E-3</v>
      </c>
      <c r="U29" s="39">
        <f t="shared" si="7"/>
        <v>-7.9949705229944712E-3</v>
      </c>
      <c r="V29" s="39">
        <f t="shared" si="7"/>
        <v>1.2518334610714277E-2</v>
      </c>
      <c r="W29" s="39">
        <f t="shared" si="7"/>
        <v>6.9581104157000917E-2</v>
      </c>
      <c r="X29" s="39">
        <f t="shared" si="7"/>
        <v>2.5404226225718363E-2</v>
      </c>
    </row>
    <row r="30" spans="4:24" x14ac:dyDescent="0.35">
      <c r="E30" s="29" t="s">
        <v>66</v>
      </c>
      <c r="F30" s="35"/>
      <c r="G30" s="32">
        <f>G41/100</f>
        <v>1.7994799223424396E-2</v>
      </c>
      <c r="H30" s="32">
        <f t="shared" ref="H30:X30" si="8">H41/100</f>
        <v>1.4622920528929217E-2</v>
      </c>
      <c r="I30" s="32">
        <f t="shared" si="8"/>
        <v>-1.0231385117709713E-2</v>
      </c>
      <c r="J30" s="32">
        <f t="shared" si="8"/>
        <v>-5.3051540123399077E-2</v>
      </c>
      <c r="K30" s="32">
        <f t="shared" si="8"/>
        <v>1.5291057324710033E-2</v>
      </c>
      <c r="L30" s="32">
        <f t="shared" si="8"/>
        <v>6.9546315444017903E-3</v>
      </c>
      <c r="M30" s="32">
        <f t="shared" si="8"/>
        <v>-3.1252387728299524E-2</v>
      </c>
      <c r="N30" s="32">
        <f t="shared" si="8"/>
        <v>-1.8180251074979337E-2</v>
      </c>
      <c r="O30" s="32">
        <f t="shared" si="8"/>
        <v>-1.3876173045490603E-5</v>
      </c>
      <c r="P30" s="32">
        <f t="shared" si="8"/>
        <v>8.856676352408055E-3</v>
      </c>
      <c r="Q30" s="32">
        <f t="shared" si="8"/>
        <v>1.2362210851166067E-2</v>
      </c>
      <c r="R30" s="32">
        <f t="shared" si="8"/>
        <v>1.6036999529410068E-2</v>
      </c>
      <c r="S30" s="32">
        <f t="shared" si="8"/>
        <v>8.2664671234411458E-3</v>
      </c>
      <c r="T30" s="32">
        <f t="shared" si="8"/>
        <v>4.291625337803362E-3</v>
      </c>
      <c r="U30" s="32">
        <f t="shared" si="8"/>
        <v>-8.8682212218534465E-2</v>
      </c>
      <c r="V30" s="32">
        <f t="shared" si="8"/>
        <v>8.9310621080005426E-2</v>
      </c>
      <c r="W30" s="32">
        <f t="shared" si="8"/>
        <v>4.6617626129661804E-2</v>
      </c>
      <c r="X30" s="32">
        <f t="shared" si="8"/>
        <v>6.9763299956873137E-3</v>
      </c>
    </row>
    <row r="31" spans="4:24" x14ac:dyDescent="0.35"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4:24" x14ac:dyDescent="0.35">
      <c r="D32" s="77" t="s">
        <v>13</v>
      </c>
      <c r="E32" s="77" t="s">
        <v>14</v>
      </c>
      <c r="F32" s="78" t="s">
        <v>15</v>
      </c>
      <c r="G32" s="78" t="s">
        <v>15</v>
      </c>
      <c r="H32" s="78" t="s">
        <v>15</v>
      </c>
      <c r="I32" s="78" t="s">
        <v>15</v>
      </c>
      <c r="J32" s="78" t="s">
        <v>15</v>
      </c>
      <c r="K32" s="78" t="s">
        <v>15</v>
      </c>
      <c r="L32" s="78" t="s">
        <v>15</v>
      </c>
      <c r="M32" s="78" t="s">
        <v>15</v>
      </c>
      <c r="N32" s="78" t="s">
        <v>15</v>
      </c>
      <c r="O32" s="78" t="s">
        <v>15</v>
      </c>
      <c r="P32" s="78" t="s">
        <v>15</v>
      </c>
      <c r="Q32" s="78" t="s">
        <v>15</v>
      </c>
      <c r="R32" s="78" t="s">
        <v>15</v>
      </c>
      <c r="S32" s="78" t="s">
        <v>15</v>
      </c>
      <c r="T32" s="78" t="s">
        <v>15</v>
      </c>
      <c r="U32" s="78" t="s">
        <v>15</v>
      </c>
      <c r="V32" s="78" t="s">
        <v>15</v>
      </c>
      <c r="W32" s="78" t="s">
        <v>15</v>
      </c>
      <c r="X32" s="78" t="s">
        <v>15</v>
      </c>
    </row>
    <row r="33" spans="4:26" x14ac:dyDescent="0.35">
      <c r="D33" s="77"/>
      <c r="E33" s="77"/>
      <c r="F33" s="13" t="s">
        <v>17</v>
      </c>
      <c r="G33" s="13" t="s">
        <v>18</v>
      </c>
      <c r="H33" s="13" t="s">
        <v>19</v>
      </c>
      <c r="I33" s="13" t="s">
        <v>20</v>
      </c>
      <c r="J33" s="13" t="s">
        <v>21</v>
      </c>
      <c r="K33" s="13" t="s">
        <v>22</v>
      </c>
      <c r="L33" s="13" t="s">
        <v>23</v>
      </c>
      <c r="M33" s="13" t="s">
        <v>24</v>
      </c>
      <c r="N33" s="13" t="s">
        <v>25</v>
      </c>
      <c r="O33" s="13" t="s">
        <v>26</v>
      </c>
      <c r="P33" s="13" t="s">
        <v>27</v>
      </c>
      <c r="Q33" s="13" t="s">
        <v>28</v>
      </c>
      <c r="R33" s="13" t="s">
        <v>29</v>
      </c>
      <c r="S33" s="13" t="s">
        <v>30</v>
      </c>
      <c r="T33" s="13" t="s">
        <v>31</v>
      </c>
      <c r="U33" s="13" t="s">
        <v>32</v>
      </c>
      <c r="V33" s="13" t="s">
        <v>33</v>
      </c>
      <c r="W33" s="13" t="s">
        <v>34</v>
      </c>
      <c r="X33" s="13" t="s">
        <v>35</v>
      </c>
    </row>
    <row r="34" spans="4:26" x14ac:dyDescent="0.35">
      <c r="D34" s="76" t="s">
        <v>38</v>
      </c>
      <c r="E34" s="8" t="s">
        <v>39</v>
      </c>
      <c r="F34" s="15"/>
      <c r="G34" s="17">
        <f t="shared" ref="G34:X34" si="9">1+G22</f>
        <v>1.0310478654592496</v>
      </c>
      <c r="H34" s="17">
        <f t="shared" si="9"/>
        <v>1.0213299874529487</v>
      </c>
      <c r="I34" s="17">
        <f t="shared" si="9"/>
        <v>1.0356265356265355</v>
      </c>
      <c r="J34" s="17">
        <f t="shared" si="9"/>
        <v>1.0296559905100831</v>
      </c>
      <c r="K34" s="17">
        <f t="shared" si="9"/>
        <v>1.021889400921659</v>
      </c>
      <c r="L34" s="17">
        <f t="shared" si="9"/>
        <v>1.0180383314543404</v>
      </c>
      <c r="M34" s="17">
        <f t="shared" si="9"/>
        <v>1.0143964562569214</v>
      </c>
      <c r="N34" s="17">
        <f t="shared" si="9"/>
        <v>1.0131004366812228</v>
      </c>
      <c r="O34" s="17">
        <f t="shared" si="9"/>
        <v>1.0129310344827587</v>
      </c>
      <c r="P34" s="17">
        <f t="shared" si="9"/>
        <v>1.0106382978723405</v>
      </c>
      <c r="Q34" s="17">
        <f t="shared" si="9"/>
        <v>1.0063157894736841</v>
      </c>
      <c r="R34" s="17">
        <f t="shared" si="9"/>
        <v>1.0052301255230125</v>
      </c>
      <c r="S34" s="17">
        <f t="shared" si="9"/>
        <v>1.0145681581685744</v>
      </c>
      <c r="T34" s="17">
        <f t="shared" si="9"/>
        <v>1.0112820512820513</v>
      </c>
      <c r="U34" s="17">
        <f t="shared" si="9"/>
        <v>1.0050709939148073</v>
      </c>
      <c r="V34" s="17">
        <f t="shared" si="9"/>
        <v>1.0060544904137236</v>
      </c>
      <c r="W34" s="17">
        <f t="shared" si="9"/>
        <v>1.0110330992978935</v>
      </c>
      <c r="X34" s="17">
        <f t="shared" si="9"/>
        <v>1.0287698412698414</v>
      </c>
    </row>
    <row r="35" spans="4:26" x14ac:dyDescent="0.35">
      <c r="D35" s="76" t="s">
        <v>38</v>
      </c>
      <c r="E35" s="8" t="s">
        <v>40</v>
      </c>
      <c r="F35" s="15"/>
      <c r="G35" s="17">
        <f t="shared" ref="G35:X35" si="10">1+G23</f>
        <v>1.0264200792602378</v>
      </c>
      <c r="H35" s="17">
        <f t="shared" si="10"/>
        <v>1.0257400257400258</v>
      </c>
      <c r="I35" s="17">
        <f t="shared" si="10"/>
        <v>1.0313676286072773</v>
      </c>
      <c r="J35" s="17">
        <f t="shared" si="10"/>
        <v>1.0304136253041363</v>
      </c>
      <c r="K35" s="17">
        <f t="shared" si="10"/>
        <v>1.024793388429752</v>
      </c>
      <c r="L35" s="17">
        <f t="shared" si="10"/>
        <v>1.0195852534562213</v>
      </c>
      <c r="M35" s="17">
        <f t="shared" si="10"/>
        <v>1.0214689265536723</v>
      </c>
      <c r="N35" s="17">
        <f t="shared" si="10"/>
        <v>1.0176991150442478</v>
      </c>
      <c r="O35" s="17">
        <f t="shared" si="10"/>
        <v>1.0163043478260869</v>
      </c>
      <c r="P35" s="17">
        <f t="shared" si="10"/>
        <v>1.0149732620320857</v>
      </c>
      <c r="Q35" s="17">
        <f t="shared" si="10"/>
        <v>1.0084299262381453</v>
      </c>
      <c r="R35" s="17">
        <f t="shared" si="10"/>
        <v>1.0062695924764891</v>
      </c>
      <c r="S35" s="17">
        <f t="shared" si="10"/>
        <v>1.0103842159916927</v>
      </c>
      <c r="T35" s="17">
        <f t="shared" si="10"/>
        <v>1.0082219938335046</v>
      </c>
      <c r="U35" s="17">
        <f t="shared" si="10"/>
        <v>1.0071355759429155</v>
      </c>
      <c r="V35" s="17">
        <f t="shared" si="10"/>
        <v>1.0091093117408907</v>
      </c>
      <c r="W35" s="17">
        <f t="shared" si="10"/>
        <v>1.0100300902708124</v>
      </c>
      <c r="X35" s="17">
        <f t="shared" si="10"/>
        <v>1.0218470705064548</v>
      </c>
    </row>
    <row r="36" spans="4:26" ht="29" x14ac:dyDescent="0.35">
      <c r="D36" s="76" t="s">
        <v>38</v>
      </c>
      <c r="E36" s="8" t="s">
        <v>41</v>
      </c>
      <c r="F36" s="15"/>
      <c r="G36" s="17">
        <f t="shared" ref="G36:X36" si="11">1+G24</f>
        <v>1.0374848851269649</v>
      </c>
      <c r="H36" s="17">
        <f t="shared" si="11"/>
        <v>1.013986013986014</v>
      </c>
      <c r="I36" s="17">
        <f t="shared" si="11"/>
        <v>1.0413793103448274</v>
      </c>
      <c r="J36" s="17">
        <f t="shared" si="11"/>
        <v>1.0298013245033113</v>
      </c>
      <c r="K36" s="17">
        <f t="shared" si="11"/>
        <v>1.0139335476956055</v>
      </c>
      <c r="L36" s="17">
        <f t="shared" si="11"/>
        <v>1.0063424947145878</v>
      </c>
      <c r="M36" s="17">
        <f t="shared" si="11"/>
        <v>1</v>
      </c>
      <c r="N36" s="17">
        <f t="shared" si="11"/>
        <v>1</v>
      </c>
      <c r="O36" s="17">
        <f t="shared" si="11"/>
        <v>1</v>
      </c>
      <c r="P36" s="17">
        <f t="shared" si="11"/>
        <v>1</v>
      </c>
      <c r="Q36" s="17">
        <f t="shared" si="11"/>
        <v>1</v>
      </c>
      <c r="R36" s="17">
        <f t="shared" si="11"/>
        <v>1.0021008403361344</v>
      </c>
      <c r="S36" s="17">
        <f t="shared" si="11"/>
        <v>1.0262054507337526</v>
      </c>
      <c r="T36" s="17">
        <f t="shared" si="11"/>
        <v>1.0194075587334013</v>
      </c>
      <c r="U36" s="17">
        <f t="shared" si="11"/>
        <v>1.0020040080160322</v>
      </c>
      <c r="V36" s="17">
        <f t="shared" si="11"/>
        <v>1</v>
      </c>
      <c r="W36" s="17">
        <f t="shared" si="11"/>
        <v>1.0109999999999999</v>
      </c>
      <c r="X36" s="17">
        <f t="shared" si="11"/>
        <v>1.0534124629080119</v>
      </c>
    </row>
    <row r="37" spans="4:26" x14ac:dyDescent="0.35">
      <c r="D37" s="76" t="s">
        <v>42</v>
      </c>
      <c r="E37" s="8" t="s">
        <v>39</v>
      </c>
      <c r="F37" s="15"/>
      <c r="G37" s="17">
        <f t="shared" ref="G37:X37" si="12">1+G25</f>
        <v>1.03242542153048</v>
      </c>
      <c r="H37" s="17">
        <f t="shared" si="12"/>
        <v>1.0201005025125629</v>
      </c>
      <c r="I37" s="17">
        <f t="shared" si="12"/>
        <v>1.0357142857142856</v>
      </c>
      <c r="J37" s="17">
        <f t="shared" si="12"/>
        <v>1.0309155766944116</v>
      </c>
      <c r="K37" s="17">
        <f t="shared" si="12"/>
        <v>1.0219146482122259</v>
      </c>
      <c r="L37" s="17">
        <f t="shared" si="12"/>
        <v>1.0169300225733635</v>
      </c>
      <c r="M37" s="17">
        <f t="shared" si="12"/>
        <v>1.014428412874584</v>
      </c>
      <c r="N37" s="17">
        <f t="shared" si="12"/>
        <v>1.0153172866520788</v>
      </c>
      <c r="O37" s="17">
        <f t="shared" si="12"/>
        <v>1.0107758620689655</v>
      </c>
      <c r="P37" s="17">
        <f t="shared" si="12"/>
        <v>1.011727078891258</v>
      </c>
      <c r="Q37" s="17">
        <f t="shared" si="12"/>
        <v>1.006322444678609</v>
      </c>
      <c r="R37" s="17">
        <f t="shared" si="12"/>
        <v>1.006282722513089</v>
      </c>
      <c r="S37" s="17">
        <f t="shared" si="12"/>
        <v>1.0145681581685744</v>
      </c>
      <c r="T37" s="17">
        <f t="shared" si="12"/>
        <v>1.0112820512820513</v>
      </c>
      <c r="U37" s="17">
        <f t="shared" si="12"/>
        <v>1.004056795131846</v>
      </c>
      <c r="V37" s="17">
        <f t="shared" si="12"/>
        <v>1.007070707070707</v>
      </c>
      <c r="W37" s="17">
        <f t="shared" si="12"/>
        <v>1.0110330992978935</v>
      </c>
      <c r="X37" s="17">
        <f t="shared" si="12"/>
        <v>1.0287698412698414</v>
      </c>
    </row>
    <row r="38" spans="4:26" x14ac:dyDescent="0.35">
      <c r="D38" s="76" t="s">
        <v>42</v>
      </c>
      <c r="E38" s="8" t="s">
        <v>40</v>
      </c>
      <c r="F38" s="15"/>
      <c r="G38" s="17">
        <f t="shared" ref="G38:X38" si="13">1+G26</f>
        <v>1.0278145695364238</v>
      </c>
      <c r="H38" s="17">
        <f t="shared" si="13"/>
        <v>1.0244845360824744</v>
      </c>
      <c r="I38" s="17">
        <f t="shared" si="13"/>
        <v>1.0314465408805031</v>
      </c>
      <c r="J38" s="17">
        <f t="shared" si="13"/>
        <v>1.0317073170731708</v>
      </c>
      <c r="K38" s="17">
        <f t="shared" si="13"/>
        <v>1.0248226950354611</v>
      </c>
      <c r="L38" s="17">
        <f t="shared" si="13"/>
        <v>1.0207612456747404</v>
      </c>
      <c r="M38" s="17">
        <f t="shared" si="13"/>
        <v>1.0203389830508474</v>
      </c>
      <c r="N38" s="17">
        <f t="shared" si="13"/>
        <v>1.0188261351052048</v>
      </c>
      <c r="O38" s="17">
        <f t="shared" si="13"/>
        <v>1.0163043478260869</v>
      </c>
      <c r="P38" s="17">
        <f t="shared" si="13"/>
        <v>1.0149732620320857</v>
      </c>
      <c r="Q38" s="17">
        <f t="shared" si="13"/>
        <v>1.0084299262381453</v>
      </c>
      <c r="R38" s="17">
        <f t="shared" si="13"/>
        <v>1.0073145245559039</v>
      </c>
      <c r="S38" s="17">
        <f t="shared" si="13"/>
        <v>1.0103734439834025</v>
      </c>
      <c r="T38" s="17">
        <f t="shared" si="13"/>
        <v>1.0082135523613962</v>
      </c>
      <c r="U38" s="17">
        <f t="shared" si="13"/>
        <v>1.0071283095723014</v>
      </c>
      <c r="V38" s="17">
        <f t="shared" si="13"/>
        <v>1.0080889787664307</v>
      </c>
      <c r="W38" s="17">
        <f t="shared" si="13"/>
        <v>1.0100300902708124</v>
      </c>
      <c r="X38" s="17">
        <f t="shared" si="13"/>
        <v>1.0218470705064548</v>
      </c>
    </row>
    <row r="39" spans="4:26" ht="29" x14ac:dyDescent="0.35">
      <c r="D39" s="76" t="s">
        <v>42</v>
      </c>
      <c r="E39" s="8" t="s">
        <v>41</v>
      </c>
      <c r="F39" s="15"/>
      <c r="G39" s="17">
        <f t="shared" ref="G39:X39" si="14">1+G27</f>
        <v>1.0374848851269649</v>
      </c>
      <c r="H39" s="17">
        <f t="shared" si="14"/>
        <v>1.013986013986014</v>
      </c>
      <c r="I39" s="17">
        <f t="shared" si="14"/>
        <v>1.0413793103448274</v>
      </c>
      <c r="J39" s="17">
        <f t="shared" si="14"/>
        <v>1.0298013245033113</v>
      </c>
      <c r="K39" s="17">
        <f t="shared" si="14"/>
        <v>1.0139335476956055</v>
      </c>
      <c r="L39" s="17">
        <f t="shared" si="14"/>
        <v>1.0063424947145878</v>
      </c>
      <c r="M39" s="17">
        <f t="shared" si="14"/>
        <v>1</v>
      </c>
      <c r="N39" s="17">
        <f t="shared" si="14"/>
        <v>1</v>
      </c>
      <c r="O39" s="17">
        <f t="shared" si="14"/>
        <v>1</v>
      </c>
      <c r="P39" s="17">
        <f t="shared" si="14"/>
        <v>1</v>
      </c>
      <c r="Q39" s="17">
        <f t="shared" si="14"/>
        <v>1</v>
      </c>
      <c r="R39" s="17">
        <f t="shared" si="14"/>
        <v>1.0021008403361344</v>
      </c>
      <c r="S39" s="17">
        <f t="shared" si="14"/>
        <v>1.0262054507337526</v>
      </c>
      <c r="T39" s="17">
        <f t="shared" si="14"/>
        <v>1.0194075587334013</v>
      </c>
      <c r="U39" s="17">
        <f t="shared" si="14"/>
        <v>1.0020040080160322</v>
      </c>
      <c r="V39" s="17">
        <f t="shared" si="14"/>
        <v>1</v>
      </c>
      <c r="W39" s="17">
        <f t="shared" si="14"/>
        <v>1.0109999999999999</v>
      </c>
      <c r="X39" s="17">
        <f t="shared" si="14"/>
        <v>1.0534124629080119</v>
      </c>
    </row>
    <row r="40" spans="4:26" x14ac:dyDescent="0.35">
      <c r="D40" s="73" t="s">
        <v>43</v>
      </c>
      <c r="E40" s="73"/>
      <c r="F40" s="15"/>
      <c r="G40" s="17">
        <f>1+G28</f>
        <v>1.0199521149241819</v>
      </c>
      <c r="H40" s="17">
        <f t="shared" ref="G40:X40" si="15">1+H28</f>
        <v>1.0172143974960877</v>
      </c>
      <c r="I40" s="17">
        <f t="shared" si="15"/>
        <v>1.0323076923076921</v>
      </c>
      <c r="J40" s="17">
        <f t="shared" si="15"/>
        <v>1.007451564828614</v>
      </c>
      <c r="K40" s="17">
        <f t="shared" si="15"/>
        <v>1.0155325443786984</v>
      </c>
      <c r="L40" s="17">
        <f t="shared" si="15"/>
        <v>1.0269999999999999</v>
      </c>
      <c r="M40" s="17">
        <f t="shared" si="15"/>
        <v>1.030185004868549</v>
      </c>
      <c r="N40" s="17">
        <f t="shared" si="15"/>
        <v>1.0113421550094519</v>
      </c>
      <c r="O40" s="17">
        <f t="shared" si="15"/>
        <v>1.0018691588785049</v>
      </c>
      <c r="P40" s="17">
        <f t="shared" si="15"/>
        <v>0.99906716417910446</v>
      </c>
      <c r="Q40" s="17">
        <f t="shared" si="15"/>
        <v>0.999</v>
      </c>
      <c r="R40" s="17">
        <f t="shared" si="15"/>
        <v>1.0110110110110109</v>
      </c>
      <c r="S40" s="17">
        <f t="shared" si="15"/>
        <v>1.0108910891089109</v>
      </c>
      <c r="T40" s="17">
        <f t="shared" si="15"/>
        <v>1.0048971596474046</v>
      </c>
      <c r="U40" s="17">
        <f t="shared" si="15"/>
        <v>0.99707602339181278</v>
      </c>
      <c r="V40" s="17">
        <f t="shared" si="15"/>
        <v>1.0185728250244379</v>
      </c>
      <c r="W40" s="17">
        <f t="shared" si="15"/>
        <v>1.0806142034548945</v>
      </c>
      <c r="X40" s="17">
        <f t="shared" si="15"/>
        <v>1.0541740674955598</v>
      </c>
      <c r="Y40" s="90">
        <f>PRODUCT($G$40:X40)</f>
        <v>1.393027391061453</v>
      </c>
      <c r="Z40" s="91">
        <f>Y40-1</f>
        <v>0.39302739106145301</v>
      </c>
    </row>
    <row r="41" spans="4:26" x14ac:dyDescent="0.35">
      <c r="E41" s="29" t="s">
        <v>66</v>
      </c>
      <c r="F41" s="35"/>
      <c r="G41" s="31">
        <v>1.7994799223424396</v>
      </c>
      <c r="H41" s="31">
        <v>1.4622920528929217</v>
      </c>
      <c r="I41" s="31">
        <v>-1.0231385117709713</v>
      </c>
      <c r="J41" s="31">
        <v>-5.3051540123399077</v>
      </c>
      <c r="K41" s="31">
        <v>1.5291057324710033</v>
      </c>
      <c r="L41" s="31">
        <v>0.69546315444017903</v>
      </c>
      <c r="M41" s="31">
        <v>-3.1252387728299524</v>
      </c>
      <c r="N41" s="31">
        <v>-1.8180251074979337</v>
      </c>
      <c r="O41" s="31">
        <v>-1.3876173045490603E-3</v>
      </c>
      <c r="P41" s="31">
        <v>0.8856676352408055</v>
      </c>
      <c r="Q41" s="31">
        <v>1.2362210851166067</v>
      </c>
      <c r="R41" s="31">
        <v>1.6036999529410068</v>
      </c>
      <c r="S41" s="31">
        <v>0.82664671234411458</v>
      </c>
      <c r="T41" s="31">
        <v>0.4291625337803362</v>
      </c>
      <c r="U41" s="31">
        <v>-8.868221221853446</v>
      </c>
      <c r="V41" s="31">
        <v>8.9310621080005426</v>
      </c>
      <c r="W41" s="31">
        <v>4.6617626129661804</v>
      </c>
      <c r="X41" s="31">
        <v>0.69763299956873137</v>
      </c>
    </row>
    <row r="43" spans="4:26" x14ac:dyDescent="0.35">
      <c r="E43" s="27" t="s">
        <v>65</v>
      </c>
      <c r="G43" s="17">
        <f>IF(G28&lt;G22,G28,G22)</f>
        <v>1.9952114924181918E-2</v>
      </c>
      <c r="H43" s="17">
        <f t="shared" ref="H43:X43" si="16">IF(H28&lt;H22,H28,H22)</f>
        <v>1.7214397496087663E-2</v>
      </c>
      <c r="I43" s="17">
        <f t="shared" si="16"/>
        <v>3.2307692307692149E-2</v>
      </c>
      <c r="J43" s="17">
        <f t="shared" si="16"/>
        <v>7.4515648286139768E-3</v>
      </c>
      <c r="K43" s="17">
        <f t="shared" si="16"/>
        <v>1.5532544378698443E-2</v>
      </c>
      <c r="L43" s="17">
        <f t="shared" si="16"/>
        <v>1.8038331454340417E-2</v>
      </c>
      <c r="M43" s="17">
        <f t="shared" si="16"/>
        <v>1.439645625692143E-2</v>
      </c>
      <c r="N43" s="17">
        <f t="shared" si="16"/>
        <v>1.1342155009451904E-2</v>
      </c>
      <c r="O43" s="17">
        <f t="shared" si="16"/>
        <v>1.8691588785049174E-3</v>
      </c>
      <c r="P43" s="17">
        <f t="shared" si="16"/>
        <v>-9.3283582089553896E-4</v>
      </c>
      <c r="Q43" s="17">
        <f t="shared" si="16"/>
        <v>-1.0000000000000009E-3</v>
      </c>
      <c r="R43" s="17">
        <f t="shared" si="16"/>
        <v>5.2301255230124966E-3</v>
      </c>
      <c r="S43" s="17">
        <f t="shared" si="16"/>
        <v>1.0891089108910901E-2</v>
      </c>
      <c r="T43" s="17">
        <f t="shared" si="16"/>
        <v>4.8971596474045587E-3</v>
      </c>
      <c r="U43" s="17">
        <f t="shared" si="16"/>
        <v>-2.9239766081872176E-3</v>
      </c>
      <c r="V43" s="17">
        <f t="shared" si="16"/>
        <v>6.0544904137236344E-3</v>
      </c>
      <c r="W43" s="17">
        <f t="shared" si="16"/>
        <v>1.1033099297893534E-2</v>
      </c>
      <c r="X43" s="17">
        <f t="shared" si="16"/>
        <v>2.876984126984139E-2</v>
      </c>
    </row>
    <row r="44" spans="4:26" x14ac:dyDescent="0.35">
      <c r="V44" s="26"/>
      <c r="W44" s="26"/>
      <c r="X44" s="26"/>
    </row>
    <row r="45" spans="4:26" x14ac:dyDescent="0.35">
      <c r="F45" s="30" t="s">
        <v>44</v>
      </c>
      <c r="G45" s="30" t="s">
        <v>45</v>
      </c>
      <c r="H45" s="30" t="s">
        <v>64</v>
      </c>
    </row>
    <row r="46" spans="4:26" x14ac:dyDescent="0.35">
      <c r="D46" s="76" t="s">
        <v>38</v>
      </c>
      <c r="E46" s="8" t="s">
        <v>39</v>
      </c>
      <c r="F46" s="35">
        <f t="shared" ref="F46:F52" si="17">PRODUCT(G34:X34)</f>
        <v>1.3415265200517461</v>
      </c>
      <c r="G46" s="35">
        <f t="shared" ref="G46:G52" si="18">PRODUCT(U34:X34)</f>
        <v>1.0517241379310347</v>
      </c>
      <c r="H46" s="35">
        <f t="shared" ref="H46:H52" si="19">PRODUCT(G34:T34)</f>
        <v>1.2755498059508408</v>
      </c>
    </row>
    <row r="47" spans="4:26" x14ac:dyDescent="0.35">
      <c r="D47" s="76" t="s">
        <v>38</v>
      </c>
      <c r="E47" s="8" t="s">
        <v>40</v>
      </c>
      <c r="F47" s="35">
        <f t="shared" si="17"/>
        <v>1.3593130779392344</v>
      </c>
      <c r="G47" s="35">
        <f t="shared" si="18"/>
        <v>1.0489296636085628</v>
      </c>
      <c r="H47" s="35">
        <f t="shared" si="19"/>
        <v>1.2959048877146633</v>
      </c>
    </row>
    <row r="48" spans="4:26" ht="29" x14ac:dyDescent="0.35">
      <c r="D48" s="76" t="s">
        <v>38</v>
      </c>
      <c r="E48" s="8" t="s">
        <v>41</v>
      </c>
      <c r="F48" s="35">
        <f t="shared" si="17"/>
        <v>1.2877871825876663</v>
      </c>
      <c r="G48" s="35">
        <f t="shared" si="18"/>
        <v>1.0671342685370744</v>
      </c>
      <c r="H48" s="35">
        <f t="shared" si="19"/>
        <v>1.2067714631197097</v>
      </c>
    </row>
    <row r="49" spans="4:8" x14ac:dyDescent="0.35">
      <c r="D49" s="76" t="s">
        <v>42</v>
      </c>
      <c r="E49" s="8" t="s">
        <v>39</v>
      </c>
      <c r="F49" s="35">
        <f t="shared" si="17"/>
        <v>1.345006485084306</v>
      </c>
      <c r="G49" s="35">
        <f t="shared" si="18"/>
        <v>1.0517241379310347</v>
      </c>
      <c r="H49" s="35">
        <f t="shared" si="19"/>
        <v>1.278858625162127</v>
      </c>
    </row>
    <row r="50" spans="4:8" x14ac:dyDescent="0.35">
      <c r="D50" s="76" t="s">
        <v>42</v>
      </c>
      <c r="E50" s="8" t="s">
        <v>40</v>
      </c>
      <c r="F50" s="35">
        <f t="shared" si="17"/>
        <v>1.3629139072847676</v>
      </c>
      <c r="G50" s="35">
        <f t="shared" si="18"/>
        <v>1.0478615071283093</v>
      </c>
      <c r="H50" s="35">
        <f t="shared" si="19"/>
        <v>1.3006622516556288</v>
      </c>
    </row>
    <row r="51" spans="4:8" ht="29" x14ac:dyDescent="0.35">
      <c r="D51" s="76" t="s">
        <v>42</v>
      </c>
      <c r="E51" s="8" t="s">
        <v>41</v>
      </c>
      <c r="F51" s="35">
        <f t="shared" si="17"/>
        <v>1.2877871825876663</v>
      </c>
      <c r="G51" s="35">
        <f t="shared" si="18"/>
        <v>1.0671342685370744</v>
      </c>
      <c r="H51" s="35">
        <f t="shared" si="19"/>
        <v>1.2067714631197097</v>
      </c>
    </row>
    <row r="52" spans="4:8" x14ac:dyDescent="0.35">
      <c r="D52" s="73" t="s">
        <v>43</v>
      </c>
      <c r="E52" s="73"/>
      <c r="F52" s="35">
        <f t="shared" si="17"/>
        <v>1.393027391061453</v>
      </c>
      <c r="G52" s="35">
        <f t="shared" si="18"/>
        <v>1.15692007797271</v>
      </c>
      <c r="H52" s="35">
        <f t="shared" si="19"/>
        <v>1.2040826480446929</v>
      </c>
    </row>
    <row r="53" spans="4:8" x14ac:dyDescent="0.35">
      <c r="F53" s="18"/>
    </row>
    <row r="55" spans="4:8" x14ac:dyDescent="0.35">
      <c r="F55" s="30" t="s">
        <v>44</v>
      </c>
      <c r="G55" s="30" t="s">
        <v>45</v>
      </c>
      <c r="H55" s="30" t="s">
        <v>64</v>
      </c>
    </row>
    <row r="56" spans="4:8" x14ac:dyDescent="0.35">
      <c r="D56" s="76" t="s">
        <v>59</v>
      </c>
      <c r="E56" s="12" t="s">
        <v>54</v>
      </c>
      <c r="F56" s="36">
        <f>F$52-F46</f>
        <v>5.1500871009706906E-2</v>
      </c>
      <c r="G56" s="36">
        <f>G$52-G46</f>
        <v>0.10519594004167532</v>
      </c>
      <c r="H56" s="36">
        <f>H$52-H46</f>
        <v>-7.1467157906147882E-2</v>
      </c>
    </row>
    <row r="57" spans="4:8" x14ac:dyDescent="0.35">
      <c r="D57" s="76" t="s">
        <v>38</v>
      </c>
      <c r="E57" s="8" t="s">
        <v>40</v>
      </c>
      <c r="F57" s="36">
        <f t="shared" ref="F57:H62" si="20">F$52-F47</f>
        <v>3.371431312221862E-2</v>
      </c>
      <c r="G57" s="36">
        <f t="shared" si="20"/>
        <v>0.10799041436414725</v>
      </c>
      <c r="H57" s="36">
        <f t="shared" si="20"/>
        <v>-9.1822239669970385E-2</v>
      </c>
    </row>
    <row r="58" spans="4:8" ht="29" x14ac:dyDescent="0.35">
      <c r="D58" s="76" t="s">
        <v>38</v>
      </c>
      <c r="E58" s="8" t="s">
        <v>41</v>
      </c>
      <c r="F58" s="36">
        <f t="shared" si="20"/>
        <v>0.10524020847378668</v>
      </c>
      <c r="G58" s="36">
        <f t="shared" si="20"/>
        <v>8.9785809435635633E-2</v>
      </c>
      <c r="H58" s="36">
        <f t="shared" si="20"/>
        <v>-2.6888150750168371E-3</v>
      </c>
    </row>
    <row r="59" spans="4:8" x14ac:dyDescent="0.35">
      <c r="D59" s="76" t="s">
        <v>60</v>
      </c>
      <c r="E59" s="12" t="s">
        <v>54</v>
      </c>
      <c r="F59" s="36">
        <f t="shared" si="20"/>
        <v>4.8020905977147033E-2</v>
      </c>
      <c r="G59" s="36">
        <f t="shared" si="20"/>
        <v>0.10519594004167532</v>
      </c>
      <c r="H59" s="36">
        <f t="shared" si="20"/>
        <v>-7.4775977117434111E-2</v>
      </c>
    </row>
    <row r="60" spans="4:8" x14ac:dyDescent="0.35">
      <c r="D60" s="76" t="s">
        <v>42</v>
      </c>
      <c r="E60" s="8" t="s">
        <v>40</v>
      </c>
      <c r="F60" s="36">
        <f t="shared" si="20"/>
        <v>3.0113483776685435E-2</v>
      </c>
      <c r="G60" s="36">
        <f t="shared" si="20"/>
        <v>0.10905857084440074</v>
      </c>
      <c r="H60" s="36">
        <f t="shared" si="20"/>
        <v>-9.6579603610935871E-2</v>
      </c>
    </row>
    <row r="61" spans="4:8" ht="29" x14ac:dyDescent="0.35">
      <c r="D61" s="76" t="s">
        <v>42</v>
      </c>
      <c r="E61" s="8" t="s">
        <v>41</v>
      </c>
      <c r="F61" s="36">
        <f t="shared" si="20"/>
        <v>0.10524020847378668</v>
      </c>
      <c r="G61" s="36">
        <f t="shared" si="20"/>
        <v>8.9785809435635633E-2</v>
      </c>
      <c r="H61" s="36">
        <f t="shared" si="20"/>
        <v>-2.6888150750168371E-3</v>
      </c>
    </row>
    <row r="62" spans="4:8" x14ac:dyDescent="0.35">
      <c r="D62" s="73" t="s">
        <v>43</v>
      </c>
      <c r="E62" s="73"/>
      <c r="F62" s="36">
        <f t="shared" si="20"/>
        <v>0</v>
      </c>
      <c r="G62" s="36">
        <f t="shared" si="20"/>
        <v>0</v>
      </c>
      <c r="H62" s="36">
        <f t="shared" si="20"/>
        <v>0</v>
      </c>
    </row>
    <row r="75" spans="6:25" x14ac:dyDescent="0.35">
      <c r="G75" s="38">
        <f>(1+G43)</f>
        <v>1.0199521149241819</v>
      </c>
      <c r="H75" s="38">
        <f t="shared" ref="H75:X75" si="21">(1+H43)</f>
        <v>1.0172143974960877</v>
      </c>
      <c r="I75" s="38">
        <f t="shared" si="21"/>
        <v>1.0323076923076921</v>
      </c>
      <c r="J75" s="38">
        <f t="shared" si="21"/>
        <v>1.007451564828614</v>
      </c>
      <c r="K75" s="38">
        <f t="shared" si="21"/>
        <v>1.0155325443786984</v>
      </c>
      <c r="L75" s="38">
        <f t="shared" si="21"/>
        <v>1.0180383314543404</v>
      </c>
      <c r="M75" s="38">
        <f t="shared" si="21"/>
        <v>1.0143964562569214</v>
      </c>
      <c r="N75" s="38">
        <f t="shared" si="21"/>
        <v>1.0113421550094519</v>
      </c>
      <c r="O75" s="38">
        <f t="shared" si="21"/>
        <v>1.0018691588785049</v>
      </c>
      <c r="P75" s="38">
        <f t="shared" si="21"/>
        <v>0.99906716417910446</v>
      </c>
      <c r="Q75" s="38">
        <f t="shared" si="21"/>
        <v>0.999</v>
      </c>
      <c r="R75" s="38">
        <f t="shared" si="21"/>
        <v>1.0052301255230125</v>
      </c>
      <c r="S75" s="38">
        <f t="shared" si="21"/>
        <v>1.0108910891089109</v>
      </c>
      <c r="T75" s="38">
        <f t="shared" si="21"/>
        <v>1.0048971596474046</v>
      </c>
      <c r="U75" s="38">
        <f t="shared" si="21"/>
        <v>0.99707602339181278</v>
      </c>
      <c r="V75" s="38">
        <f t="shared" si="21"/>
        <v>1.0060544904137236</v>
      </c>
      <c r="W75" s="38">
        <f t="shared" si="21"/>
        <v>1.0110330992978935</v>
      </c>
      <c r="X75" s="38">
        <f t="shared" si="21"/>
        <v>1.0287698412698414</v>
      </c>
      <c r="Y75" s="38">
        <f>PRODUCT(G75:X75)</f>
        <v>1.2192295183071935</v>
      </c>
    </row>
    <row r="76" spans="6:25" x14ac:dyDescent="0.35">
      <c r="Y76" s="18">
        <f>(F52-Y75)*(-1)</f>
        <v>-0.17379787275425951</v>
      </c>
    </row>
    <row r="77" spans="6:25" x14ac:dyDescent="0.35">
      <c r="F77" s="40" t="s">
        <v>68</v>
      </c>
      <c r="G77" s="72">
        <f>PRODUCT($G$75:G75)- PRODUCT($G$40:G40)</f>
        <v>0</v>
      </c>
      <c r="H77" s="72">
        <f>PRODUCT($G$75:H75)- PRODUCT($G$40:H40)</f>
        <v>0</v>
      </c>
      <c r="I77" s="72">
        <f>PRODUCT($G$75:I75)- PRODUCT($G$40:I40)</f>
        <v>0</v>
      </c>
      <c r="J77" s="72">
        <f>PRODUCT($G$75:J75)- PRODUCT($G$40:J40)</f>
        <v>0</v>
      </c>
      <c r="K77" s="72">
        <f>PRODUCT($G$75:K75)- PRODUCT($G$40:K40)</f>
        <v>0</v>
      </c>
      <c r="L77" s="72">
        <f>PRODUCT($G$75:L75)- PRODUCT($G$40:L40)</f>
        <v>-9.8199289011895452E-3</v>
      </c>
      <c r="M77" s="72">
        <f>PRODUCT($G$75:M75)- PRODUCT($G$40:M40)</f>
        <v>-2.7729038132607631E-2</v>
      </c>
      <c r="N77" s="72">
        <f>PRODUCT($G$75:N75)- PRODUCT($G$40:N40)</f>
        <v>-2.8043545181370755E-2</v>
      </c>
      <c r="O77" s="72">
        <f>PRODUCT($G$75:O75)- PRODUCT($G$40:O40)</f>
        <v>-2.8095963022831238E-2</v>
      </c>
      <c r="P77" s="72">
        <f>PRODUCT($G$75:P75)- PRODUCT($G$40:P40)</f>
        <v>-2.8069754102100886E-2</v>
      </c>
      <c r="Q77" s="72">
        <f>PRODUCT($G$75:Q75)- PRODUCT($G$40:Q40)</f>
        <v>-2.8041684347998697E-2</v>
      </c>
      <c r="R77" s="72">
        <f>PRODUCT($G$75:R75)- PRODUCT($G$40:R40)</f>
        <v>-3.4965834417489017E-2</v>
      </c>
      <c r="S77" s="72">
        <f>PRODUCT($G$75:S75)- PRODUCT($G$40:S40)</f>
        <v>-3.5346650435897464E-2</v>
      </c>
      <c r="T77" s="72">
        <f>PRODUCT($G$75:T75)- PRODUCT($G$40:T40)</f>
        <v>-3.5519748626082981E-2</v>
      </c>
      <c r="U77" s="72">
        <f>PRODUCT($G$75:U75)- PRODUCT($G$40:U40)</f>
        <v>-3.5415889711971626E-2</v>
      </c>
      <c r="V77" s="72">
        <f>PRODUCT($G$75:V75)- PRODUCT($G$40:V40)</f>
        <v>-5.0659350944351367E-2</v>
      </c>
      <c r="W77" s="72">
        <f>PRODUCT($G$75:W75)- PRODUCT($G$40:W40)</f>
        <v>-0.13630621329682491</v>
      </c>
      <c r="X77" s="72">
        <f>PRODUCT($G$75:X75)- PRODUCT($G$40:X40)</f>
        <v>-0.17379787275425951</v>
      </c>
    </row>
  </sheetData>
  <mergeCells count="26">
    <mergeCell ref="D9:E9"/>
    <mergeCell ref="F9:X9"/>
    <mergeCell ref="D10:E10"/>
    <mergeCell ref="F11:X11"/>
    <mergeCell ref="D12:D14"/>
    <mergeCell ref="D32:E32"/>
    <mergeCell ref="F32:X32"/>
    <mergeCell ref="D33:E33"/>
    <mergeCell ref="D34:D36"/>
    <mergeCell ref="D15:D17"/>
    <mergeCell ref="D7:I7"/>
    <mergeCell ref="D62:E62"/>
    <mergeCell ref="D40:E40"/>
    <mergeCell ref="D46:D48"/>
    <mergeCell ref="D49:D51"/>
    <mergeCell ref="D52:E52"/>
    <mergeCell ref="D56:D58"/>
    <mergeCell ref="D59:D61"/>
    <mergeCell ref="D37:D39"/>
    <mergeCell ref="D20:E20"/>
    <mergeCell ref="F20:X20"/>
    <mergeCell ref="D21:E21"/>
    <mergeCell ref="D22:D24"/>
    <mergeCell ref="D25:D27"/>
    <mergeCell ref="D28:E28"/>
    <mergeCell ref="D29:E29"/>
  </mergeCells>
  <pageMargins left="0.7" right="0.7" top="0.75" bottom="0.75" header="0.3" footer="0.3"/>
  <pageSetup paperSize="9" orientation="portrait" r:id="rId1"/>
  <ignoredErrors>
    <ignoredError sqref="F10:X10 F21:X21 F33:X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05C1-6872-474A-8E7F-DBC13025665F}">
  <sheetPr>
    <tabColor theme="9" tint="-0.249977111117893"/>
  </sheetPr>
  <dimension ref="D4:X58"/>
  <sheetViews>
    <sheetView topLeftCell="E33" workbookViewId="0">
      <selection activeCell="E61" sqref="E61"/>
    </sheetView>
  </sheetViews>
  <sheetFormatPr defaultRowHeight="14.5" x14ac:dyDescent="0.35"/>
  <cols>
    <col min="4" max="4" width="32" customWidth="1"/>
    <col min="5" max="5" width="28" customWidth="1"/>
  </cols>
  <sheetData>
    <row r="4" spans="4:24" x14ac:dyDescent="0.35">
      <c r="D4" s="11" t="s">
        <v>9</v>
      </c>
    </row>
    <row r="5" spans="4:24" x14ac:dyDescent="0.35">
      <c r="D5" s="10" t="s">
        <v>10</v>
      </c>
    </row>
    <row r="6" spans="4:24" x14ac:dyDescent="0.35">
      <c r="D6" s="10" t="s">
        <v>11</v>
      </c>
    </row>
    <row r="7" spans="4:24" x14ac:dyDescent="0.35">
      <c r="D7" s="10" t="s">
        <v>12</v>
      </c>
    </row>
    <row r="9" spans="4:24" x14ac:dyDescent="0.35">
      <c r="D9" s="77" t="s">
        <v>13</v>
      </c>
      <c r="E9" s="77" t="s">
        <v>14</v>
      </c>
      <c r="F9" s="78" t="s">
        <v>15</v>
      </c>
      <c r="G9" s="78" t="s">
        <v>15</v>
      </c>
      <c r="H9" s="78" t="s">
        <v>15</v>
      </c>
      <c r="I9" s="78" t="s">
        <v>15</v>
      </c>
      <c r="J9" s="78" t="s">
        <v>15</v>
      </c>
      <c r="K9" s="78" t="s">
        <v>15</v>
      </c>
      <c r="L9" s="78" t="s">
        <v>15</v>
      </c>
      <c r="M9" s="78" t="s">
        <v>15</v>
      </c>
      <c r="N9" s="78" t="s">
        <v>15</v>
      </c>
      <c r="O9" s="78" t="s">
        <v>15</v>
      </c>
      <c r="P9" s="78" t="s">
        <v>15</v>
      </c>
      <c r="Q9" s="78" t="s">
        <v>15</v>
      </c>
      <c r="R9" s="78" t="s">
        <v>15</v>
      </c>
      <c r="S9" s="78" t="s">
        <v>15</v>
      </c>
      <c r="T9" s="78" t="s">
        <v>15</v>
      </c>
      <c r="U9" s="78" t="s">
        <v>15</v>
      </c>
      <c r="V9" s="78" t="s">
        <v>15</v>
      </c>
      <c r="W9" s="78" t="s">
        <v>15</v>
      </c>
      <c r="X9" s="78" t="s">
        <v>15</v>
      </c>
    </row>
    <row r="10" spans="4:24" x14ac:dyDescent="0.35">
      <c r="D10" s="77" t="s">
        <v>16</v>
      </c>
      <c r="E10" s="77" t="s">
        <v>14</v>
      </c>
      <c r="F10" s="13" t="s">
        <v>17</v>
      </c>
      <c r="G10" s="13" t="s">
        <v>18</v>
      </c>
      <c r="H10" s="13" t="s">
        <v>19</v>
      </c>
      <c r="I10" s="13" t="s">
        <v>20</v>
      </c>
      <c r="J10" s="13" t="s">
        <v>21</v>
      </c>
      <c r="K10" s="13" t="s">
        <v>22</v>
      </c>
      <c r="L10" s="13" t="s">
        <v>23</v>
      </c>
      <c r="M10" s="13" t="s">
        <v>24</v>
      </c>
      <c r="N10" s="13" t="s">
        <v>25</v>
      </c>
      <c r="O10" s="13" t="s">
        <v>26</v>
      </c>
      <c r="P10" s="13" t="s">
        <v>27</v>
      </c>
      <c r="Q10" s="13" t="s">
        <v>28</v>
      </c>
      <c r="R10" s="13" t="s">
        <v>29</v>
      </c>
      <c r="S10" s="13" t="s">
        <v>30</v>
      </c>
      <c r="T10" s="13" t="s">
        <v>31</v>
      </c>
      <c r="U10" s="13" t="s">
        <v>32</v>
      </c>
      <c r="V10" s="13" t="s">
        <v>33</v>
      </c>
      <c r="W10" s="13" t="s">
        <v>34</v>
      </c>
      <c r="X10" s="13" t="s">
        <v>35</v>
      </c>
    </row>
    <row r="11" spans="4:24" x14ac:dyDescent="0.35">
      <c r="D11" s="9" t="s">
        <v>36</v>
      </c>
      <c r="E11" s="9" t="s">
        <v>37</v>
      </c>
      <c r="F11" s="76" t="s">
        <v>14</v>
      </c>
      <c r="G11" s="76" t="s">
        <v>14</v>
      </c>
      <c r="H11" s="76" t="s">
        <v>14</v>
      </c>
      <c r="I11" s="76" t="s">
        <v>14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6" t="s">
        <v>14</v>
      </c>
      <c r="R11" s="76" t="s">
        <v>14</v>
      </c>
      <c r="S11" s="76" t="s">
        <v>14</v>
      </c>
      <c r="T11" s="76" t="s">
        <v>14</v>
      </c>
      <c r="U11" s="76" t="s">
        <v>14</v>
      </c>
      <c r="V11" s="76" t="s">
        <v>14</v>
      </c>
      <c r="W11" s="76" t="s">
        <v>14</v>
      </c>
      <c r="X11" s="76" t="s">
        <v>14</v>
      </c>
    </row>
    <row r="12" spans="4:24" ht="19.5" customHeight="1" x14ac:dyDescent="0.35">
      <c r="D12" s="76" t="s">
        <v>38</v>
      </c>
      <c r="E12" s="8" t="s">
        <v>39</v>
      </c>
      <c r="F12" s="15">
        <v>77.3</v>
      </c>
      <c r="G12" s="15">
        <v>79.7</v>
      </c>
      <c r="H12" s="15">
        <v>81.400000000000006</v>
      </c>
      <c r="I12" s="15">
        <v>84.3</v>
      </c>
      <c r="J12" s="15">
        <v>86.8</v>
      </c>
      <c r="K12" s="15">
        <v>88.7</v>
      </c>
      <c r="L12" s="15">
        <v>90.3</v>
      </c>
      <c r="M12" s="15">
        <v>91.6</v>
      </c>
      <c r="N12" s="15">
        <v>92.8</v>
      </c>
      <c r="O12" s="15">
        <v>94</v>
      </c>
      <c r="P12" s="15">
        <v>95</v>
      </c>
      <c r="Q12" s="15">
        <v>95.6</v>
      </c>
      <c r="R12" s="15">
        <v>96.1</v>
      </c>
      <c r="S12" s="15">
        <v>97.5</v>
      </c>
      <c r="T12" s="15">
        <v>98.6</v>
      </c>
      <c r="U12" s="15">
        <v>99.1</v>
      </c>
      <c r="V12" s="15">
        <v>99.7</v>
      </c>
      <c r="W12" s="15">
        <v>100.8</v>
      </c>
      <c r="X12" s="15">
        <v>103.7</v>
      </c>
    </row>
    <row r="13" spans="4:24" ht="19.5" customHeight="1" x14ac:dyDescent="0.35">
      <c r="D13" s="76" t="s">
        <v>38</v>
      </c>
      <c r="E13" s="8" t="s">
        <v>40</v>
      </c>
      <c r="F13" s="15">
        <v>75.7</v>
      </c>
      <c r="G13" s="15">
        <v>77.7</v>
      </c>
      <c r="H13" s="15">
        <v>79.7</v>
      </c>
      <c r="I13" s="15">
        <v>82.2</v>
      </c>
      <c r="J13" s="15">
        <v>84.7</v>
      </c>
      <c r="K13" s="15">
        <v>86.8</v>
      </c>
      <c r="L13" s="15">
        <v>88.5</v>
      </c>
      <c r="M13" s="15">
        <v>90.4</v>
      </c>
      <c r="N13" s="15">
        <v>92</v>
      </c>
      <c r="O13" s="15">
        <v>93.5</v>
      </c>
      <c r="P13" s="15">
        <v>94.9</v>
      </c>
      <c r="Q13" s="15">
        <v>95.7</v>
      </c>
      <c r="R13" s="15">
        <v>96.3</v>
      </c>
      <c r="S13" s="15">
        <v>97.3</v>
      </c>
      <c r="T13" s="15">
        <v>98.1</v>
      </c>
      <c r="U13" s="15">
        <v>98.8</v>
      </c>
      <c r="V13" s="15">
        <v>99.7</v>
      </c>
      <c r="W13" s="15">
        <v>100.7</v>
      </c>
      <c r="X13" s="15">
        <v>102.9</v>
      </c>
    </row>
    <row r="14" spans="4:24" ht="19.5" customHeight="1" x14ac:dyDescent="0.35">
      <c r="D14" s="76" t="s">
        <v>38</v>
      </c>
      <c r="E14" s="8" t="s">
        <v>41</v>
      </c>
      <c r="F14" s="15">
        <v>82.7</v>
      </c>
      <c r="G14" s="15">
        <v>85.8</v>
      </c>
      <c r="H14" s="15">
        <v>87</v>
      </c>
      <c r="I14" s="15">
        <v>90.6</v>
      </c>
      <c r="J14" s="15">
        <v>93.3</v>
      </c>
      <c r="K14" s="15">
        <v>94.6</v>
      </c>
      <c r="L14" s="15">
        <v>95.2</v>
      </c>
      <c r="M14" s="15">
        <v>95.2</v>
      </c>
      <c r="N14" s="15">
        <v>95.2</v>
      </c>
      <c r="O14" s="15">
        <v>95.2</v>
      </c>
      <c r="P14" s="15">
        <v>95.2</v>
      </c>
      <c r="Q14" s="15">
        <v>95.2</v>
      </c>
      <c r="R14" s="15">
        <v>95.4</v>
      </c>
      <c r="S14" s="15">
        <v>97.9</v>
      </c>
      <c r="T14" s="15">
        <v>99.8</v>
      </c>
      <c r="U14" s="15">
        <v>100</v>
      </c>
      <c r="V14" s="15">
        <v>100</v>
      </c>
      <c r="W14" s="15">
        <v>101.1</v>
      </c>
      <c r="X14" s="15">
        <v>106.5</v>
      </c>
    </row>
    <row r="15" spans="4:24" ht="19.5" customHeight="1" x14ac:dyDescent="0.35">
      <c r="D15" s="76" t="s">
        <v>42</v>
      </c>
      <c r="E15" s="8" t="s">
        <v>39</v>
      </c>
      <c r="F15" s="15">
        <v>77.099999999999994</v>
      </c>
      <c r="G15" s="15">
        <v>79.599999999999994</v>
      </c>
      <c r="H15" s="15">
        <v>81.2</v>
      </c>
      <c r="I15" s="15">
        <v>84.1</v>
      </c>
      <c r="J15" s="15">
        <v>86.7</v>
      </c>
      <c r="K15" s="15">
        <v>88.6</v>
      </c>
      <c r="L15" s="15">
        <v>90.1</v>
      </c>
      <c r="M15" s="15">
        <v>91.4</v>
      </c>
      <c r="N15" s="15">
        <v>92.8</v>
      </c>
      <c r="O15" s="15">
        <v>93.8</v>
      </c>
      <c r="P15" s="15">
        <v>94.9</v>
      </c>
      <c r="Q15" s="15">
        <v>95.5</v>
      </c>
      <c r="R15" s="15">
        <v>96.1</v>
      </c>
      <c r="S15" s="15">
        <v>97.5</v>
      </c>
      <c r="T15" s="15">
        <v>98.6</v>
      </c>
      <c r="U15" s="15">
        <v>99</v>
      </c>
      <c r="V15" s="15">
        <v>99.7</v>
      </c>
      <c r="W15" s="15">
        <v>100.8</v>
      </c>
      <c r="X15" s="15">
        <v>103.7</v>
      </c>
    </row>
    <row r="16" spans="4:24" ht="19.5" customHeight="1" x14ac:dyDescent="0.35">
      <c r="D16" s="76" t="s">
        <v>42</v>
      </c>
      <c r="E16" s="8" t="s">
        <v>40</v>
      </c>
      <c r="F16" s="15">
        <v>75.5</v>
      </c>
      <c r="G16" s="15">
        <v>77.599999999999994</v>
      </c>
      <c r="H16" s="15">
        <v>79.5</v>
      </c>
      <c r="I16" s="15">
        <v>82</v>
      </c>
      <c r="J16" s="15">
        <v>84.6</v>
      </c>
      <c r="K16" s="15">
        <v>86.7</v>
      </c>
      <c r="L16" s="15">
        <v>88.5</v>
      </c>
      <c r="M16" s="15">
        <v>90.3</v>
      </c>
      <c r="N16" s="15">
        <v>92</v>
      </c>
      <c r="O16" s="15">
        <v>93.5</v>
      </c>
      <c r="P16" s="15">
        <v>94.9</v>
      </c>
      <c r="Q16" s="15">
        <v>95.7</v>
      </c>
      <c r="R16" s="15">
        <v>96.4</v>
      </c>
      <c r="S16" s="15">
        <v>97.4</v>
      </c>
      <c r="T16" s="15">
        <v>98.2</v>
      </c>
      <c r="U16" s="15">
        <v>98.9</v>
      </c>
      <c r="V16" s="15">
        <v>99.7</v>
      </c>
      <c r="W16" s="15">
        <v>100.7</v>
      </c>
      <c r="X16" s="15">
        <v>102.9</v>
      </c>
    </row>
    <row r="17" spans="4:24" ht="19.5" customHeight="1" x14ac:dyDescent="0.35">
      <c r="D17" s="76" t="s">
        <v>42</v>
      </c>
      <c r="E17" s="8" t="s">
        <v>41</v>
      </c>
      <c r="F17" s="15">
        <v>82.7</v>
      </c>
      <c r="G17" s="15">
        <v>85.8</v>
      </c>
      <c r="H17" s="15">
        <v>87</v>
      </c>
      <c r="I17" s="15">
        <v>90.6</v>
      </c>
      <c r="J17" s="15">
        <v>93.3</v>
      </c>
      <c r="K17" s="15">
        <v>94.6</v>
      </c>
      <c r="L17" s="15">
        <v>95.2</v>
      </c>
      <c r="M17" s="15">
        <v>95.2</v>
      </c>
      <c r="N17" s="15">
        <v>95.2</v>
      </c>
      <c r="O17" s="15">
        <v>95.2</v>
      </c>
      <c r="P17" s="15">
        <v>95.2</v>
      </c>
      <c r="Q17" s="15">
        <v>95.2</v>
      </c>
      <c r="R17" s="15">
        <v>95.4</v>
      </c>
      <c r="S17" s="15">
        <v>97.9</v>
      </c>
      <c r="T17" s="15">
        <v>99.8</v>
      </c>
      <c r="U17" s="15">
        <v>100</v>
      </c>
      <c r="V17" s="15">
        <v>100</v>
      </c>
      <c r="W17" s="15">
        <v>101.1</v>
      </c>
      <c r="X17" s="15">
        <v>106.5</v>
      </c>
    </row>
    <row r="18" spans="4:24" x14ac:dyDescent="0.35">
      <c r="E18" s="8" t="s">
        <v>43</v>
      </c>
      <c r="F18" s="15">
        <v>125.3</v>
      </c>
      <c r="G18" s="15">
        <v>127.8</v>
      </c>
      <c r="H18" s="15">
        <v>130</v>
      </c>
      <c r="I18" s="15">
        <v>134.19999999999999</v>
      </c>
      <c r="J18" s="15">
        <v>135.19999999999999</v>
      </c>
      <c r="K18" s="15">
        <v>137.30000000000001</v>
      </c>
      <c r="L18" s="15">
        <v>141.00710000000001</v>
      </c>
      <c r="M18" s="15">
        <v>145.26339999999999</v>
      </c>
      <c r="N18" s="15">
        <v>146.911</v>
      </c>
      <c r="O18" s="15">
        <v>147.18560000000002</v>
      </c>
      <c r="P18" s="15">
        <v>147.04830000000001</v>
      </c>
      <c r="Q18" s="15">
        <v>146.90125170000002</v>
      </c>
      <c r="R18" s="15">
        <v>148.51878300000001</v>
      </c>
      <c r="S18" s="15">
        <v>150.13631430000001</v>
      </c>
      <c r="T18" s="15">
        <v>150.87155580000001</v>
      </c>
      <c r="U18" s="15">
        <v>150.4304109</v>
      </c>
      <c r="V18" s="15">
        <v>153.22432860000001</v>
      </c>
      <c r="W18" s="15">
        <v>165.5763858</v>
      </c>
      <c r="X18" s="15">
        <v>174.54633210000003</v>
      </c>
    </row>
    <row r="19" spans="4:24" x14ac:dyDescent="0.35">
      <c r="D19" s="77" t="s">
        <v>13</v>
      </c>
      <c r="E19" s="77" t="s">
        <v>14</v>
      </c>
      <c r="F19" s="78" t="s">
        <v>15</v>
      </c>
      <c r="G19" s="78" t="s">
        <v>15</v>
      </c>
      <c r="H19" s="78" t="s">
        <v>15</v>
      </c>
      <c r="I19" s="78" t="s">
        <v>15</v>
      </c>
      <c r="J19" s="78" t="s">
        <v>15</v>
      </c>
      <c r="K19" s="78" t="s">
        <v>15</v>
      </c>
      <c r="L19" s="78" t="s">
        <v>15</v>
      </c>
      <c r="M19" s="78" t="s">
        <v>15</v>
      </c>
      <c r="N19" s="78" t="s">
        <v>15</v>
      </c>
      <c r="O19" s="78" t="s">
        <v>15</v>
      </c>
      <c r="P19" s="78" t="s">
        <v>15</v>
      </c>
      <c r="Q19" s="78" t="s">
        <v>15</v>
      </c>
      <c r="R19" s="78" t="s">
        <v>15</v>
      </c>
      <c r="S19" s="78" t="s">
        <v>15</v>
      </c>
      <c r="T19" s="78" t="s">
        <v>15</v>
      </c>
      <c r="U19" s="78" t="s">
        <v>15</v>
      </c>
      <c r="V19" s="78" t="s">
        <v>15</v>
      </c>
      <c r="W19" s="78" t="s">
        <v>15</v>
      </c>
      <c r="X19" s="78" t="s">
        <v>15</v>
      </c>
    </row>
    <row r="20" spans="4:24" x14ac:dyDescent="0.35">
      <c r="D20" s="77"/>
      <c r="E20" s="77"/>
      <c r="F20" s="13" t="s">
        <v>17</v>
      </c>
      <c r="G20" s="13" t="s">
        <v>18</v>
      </c>
      <c r="H20" s="13" t="s">
        <v>19</v>
      </c>
      <c r="I20" s="13" t="s">
        <v>20</v>
      </c>
      <c r="J20" s="13" t="s">
        <v>21</v>
      </c>
      <c r="K20" s="13" t="s">
        <v>22</v>
      </c>
      <c r="L20" s="13" t="s">
        <v>23</v>
      </c>
      <c r="M20" s="13" t="s">
        <v>24</v>
      </c>
      <c r="N20" s="13" t="s">
        <v>25</v>
      </c>
      <c r="O20" s="13" t="s">
        <v>26</v>
      </c>
      <c r="P20" s="13" t="s">
        <v>27</v>
      </c>
      <c r="Q20" s="13" t="s">
        <v>28</v>
      </c>
      <c r="R20" s="13" t="s">
        <v>29</v>
      </c>
      <c r="S20" s="13" t="s">
        <v>30</v>
      </c>
      <c r="T20" s="13" t="s">
        <v>31</v>
      </c>
      <c r="U20" s="13" t="s">
        <v>32</v>
      </c>
      <c r="V20" s="13" t="s">
        <v>33</v>
      </c>
      <c r="W20" s="13" t="s">
        <v>34</v>
      </c>
      <c r="X20" s="13" t="s">
        <v>35</v>
      </c>
    </row>
    <row r="21" spans="4:24" x14ac:dyDescent="0.35">
      <c r="D21" s="76" t="s">
        <v>38</v>
      </c>
      <c r="E21" s="8" t="s">
        <v>46</v>
      </c>
      <c r="F21" s="15"/>
      <c r="G21" s="15">
        <f>G12/F12-1</f>
        <v>3.1047865459249646E-2</v>
      </c>
      <c r="H21" s="15">
        <f t="shared" ref="H21:X27" si="0">H12/G12-1</f>
        <v>2.1329987452948673E-2</v>
      </c>
      <c r="I21" s="15">
        <f t="shared" si="0"/>
        <v>3.5626535626535505E-2</v>
      </c>
      <c r="J21" s="15">
        <f t="shared" si="0"/>
        <v>2.9655990510083052E-2</v>
      </c>
      <c r="K21" s="15">
        <f t="shared" si="0"/>
        <v>2.188940092165903E-2</v>
      </c>
      <c r="L21" s="15">
        <f t="shared" si="0"/>
        <v>1.8038331454340417E-2</v>
      </c>
      <c r="M21" s="15">
        <f t="shared" si="0"/>
        <v>1.439645625692143E-2</v>
      </c>
      <c r="N21" s="15">
        <f t="shared" si="0"/>
        <v>1.3100436681222849E-2</v>
      </c>
      <c r="O21" s="15">
        <f t="shared" si="0"/>
        <v>1.2931034482758674E-2</v>
      </c>
      <c r="P21" s="15">
        <f t="shared" si="0"/>
        <v>1.0638297872340496E-2</v>
      </c>
      <c r="Q21" s="15">
        <f t="shared" si="0"/>
        <v>6.3157894736840525E-3</v>
      </c>
      <c r="R21" s="15">
        <f t="shared" si="0"/>
        <v>5.2301255230124966E-3</v>
      </c>
      <c r="S21" s="15">
        <f t="shared" si="0"/>
        <v>1.4568158168574374E-2</v>
      </c>
      <c r="T21" s="15">
        <f t="shared" si="0"/>
        <v>1.1282051282051286E-2</v>
      </c>
      <c r="U21" s="15">
        <f t="shared" si="0"/>
        <v>5.0709939148072536E-3</v>
      </c>
      <c r="V21" s="15">
        <f t="shared" si="0"/>
        <v>6.0544904137236344E-3</v>
      </c>
      <c r="W21" s="15">
        <f t="shared" si="0"/>
        <v>1.1033099297893534E-2</v>
      </c>
      <c r="X21" s="15">
        <f t="shared" si="0"/>
        <v>2.876984126984139E-2</v>
      </c>
    </row>
    <row r="22" spans="4:24" x14ac:dyDescent="0.35">
      <c r="D22" s="76" t="s">
        <v>38</v>
      </c>
      <c r="E22" s="8" t="s">
        <v>40</v>
      </c>
      <c r="F22" s="15"/>
      <c r="G22" s="15">
        <f t="shared" ref="G22:V27" si="1">G13/F13-1</f>
        <v>2.6420079260237816E-2</v>
      </c>
      <c r="H22" s="15">
        <f t="shared" si="1"/>
        <v>2.5740025740025763E-2</v>
      </c>
      <c r="I22" s="15">
        <f t="shared" si="1"/>
        <v>3.1367628607277265E-2</v>
      </c>
      <c r="J22" s="15">
        <f t="shared" si="1"/>
        <v>3.0413625304136271E-2</v>
      </c>
      <c r="K22" s="15">
        <f t="shared" si="1"/>
        <v>2.4793388429751984E-2</v>
      </c>
      <c r="L22" s="15">
        <f t="shared" si="1"/>
        <v>1.9585253456221308E-2</v>
      </c>
      <c r="M22" s="15">
        <f t="shared" si="1"/>
        <v>2.1468926553672274E-2</v>
      </c>
      <c r="N22" s="15">
        <f t="shared" si="1"/>
        <v>1.7699115044247815E-2</v>
      </c>
      <c r="O22" s="15">
        <f t="shared" si="1"/>
        <v>1.6304347826086918E-2</v>
      </c>
      <c r="P22" s="15">
        <f t="shared" si="1"/>
        <v>1.497326203208571E-2</v>
      </c>
      <c r="Q22" s="15">
        <f t="shared" si="1"/>
        <v>8.4299262381453133E-3</v>
      </c>
      <c r="R22" s="15">
        <f t="shared" si="1"/>
        <v>6.2695924764890609E-3</v>
      </c>
      <c r="S22" s="15">
        <f t="shared" si="1"/>
        <v>1.0384215991692702E-2</v>
      </c>
      <c r="T22" s="15">
        <f t="shared" si="1"/>
        <v>8.2219938335046372E-3</v>
      </c>
      <c r="U22" s="15">
        <f t="shared" si="1"/>
        <v>7.135575942915473E-3</v>
      </c>
      <c r="V22" s="15">
        <f t="shared" si="1"/>
        <v>9.109311740890691E-3</v>
      </c>
      <c r="W22" s="15">
        <f t="shared" si="0"/>
        <v>1.0030090270812364E-2</v>
      </c>
      <c r="X22" s="15">
        <f t="shared" si="0"/>
        <v>2.1847070506454846E-2</v>
      </c>
    </row>
    <row r="23" spans="4:24" ht="29" x14ac:dyDescent="0.35">
      <c r="D23" s="76" t="s">
        <v>38</v>
      </c>
      <c r="E23" s="8" t="s">
        <v>41</v>
      </c>
      <c r="F23" s="15"/>
      <c r="G23" s="15">
        <f t="shared" si="1"/>
        <v>3.7484885126964906E-2</v>
      </c>
      <c r="H23" s="15">
        <f t="shared" si="0"/>
        <v>1.3986013986013957E-2</v>
      </c>
      <c r="I23" s="15">
        <f t="shared" si="0"/>
        <v>4.1379310344827447E-2</v>
      </c>
      <c r="J23" s="15">
        <f t="shared" si="0"/>
        <v>2.9801324503311299E-2</v>
      </c>
      <c r="K23" s="15">
        <f t="shared" si="0"/>
        <v>1.3933547695605508E-2</v>
      </c>
      <c r="L23" s="15">
        <f t="shared" si="0"/>
        <v>6.3424947145878097E-3</v>
      </c>
      <c r="M23" s="15">
        <f t="shared" si="0"/>
        <v>0</v>
      </c>
      <c r="N23" s="15">
        <f t="shared" si="0"/>
        <v>0</v>
      </c>
      <c r="O23" s="15">
        <f t="shared" si="0"/>
        <v>0</v>
      </c>
      <c r="P23" s="15">
        <f t="shared" si="0"/>
        <v>0</v>
      </c>
      <c r="Q23" s="15">
        <f t="shared" si="0"/>
        <v>0</v>
      </c>
      <c r="R23" s="15">
        <f t="shared" si="0"/>
        <v>2.1008403361344463E-3</v>
      </c>
      <c r="S23" s="15">
        <f t="shared" si="0"/>
        <v>2.6205450733752578E-2</v>
      </c>
      <c r="T23" s="15">
        <f t="shared" si="0"/>
        <v>1.9407558733401276E-2</v>
      </c>
      <c r="U23" s="15">
        <f t="shared" si="0"/>
        <v>2.0040080160321772E-3</v>
      </c>
      <c r="V23" s="15">
        <f t="shared" si="0"/>
        <v>0</v>
      </c>
      <c r="W23" s="15">
        <f t="shared" si="0"/>
        <v>1.0999999999999899E-2</v>
      </c>
      <c r="X23" s="15">
        <f t="shared" si="0"/>
        <v>5.3412462908011937E-2</v>
      </c>
    </row>
    <row r="24" spans="4:24" x14ac:dyDescent="0.35">
      <c r="D24" s="76" t="s">
        <v>42</v>
      </c>
      <c r="E24" s="8" t="s">
        <v>39</v>
      </c>
      <c r="F24" s="15"/>
      <c r="G24" s="15">
        <f t="shared" si="1"/>
        <v>3.2425421530480003E-2</v>
      </c>
      <c r="H24" s="15">
        <f t="shared" si="0"/>
        <v>2.0100502512562901E-2</v>
      </c>
      <c r="I24" s="15">
        <f t="shared" si="0"/>
        <v>3.5714285714285587E-2</v>
      </c>
      <c r="J24" s="15">
        <f t="shared" si="0"/>
        <v>3.0915576694411584E-2</v>
      </c>
      <c r="K24" s="15">
        <f t="shared" si="0"/>
        <v>2.1914648212225885E-2</v>
      </c>
      <c r="L24" s="15">
        <f t="shared" si="0"/>
        <v>1.6930022573363512E-2</v>
      </c>
      <c r="M24" s="15">
        <f t="shared" si="0"/>
        <v>1.4428412874583962E-2</v>
      </c>
      <c r="N24" s="15">
        <f t="shared" si="0"/>
        <v>1.5317286652078765E-2</v>
      </c>
      <c r="O24" s="15">
        <f t="shared" si="0"/>
        <v>1.0775862068965525E-2</v>
      </c>
      <c r="P24" s="15">
        <f t="shared" si="0"/>
        <v>1.1727078891258014E-2</v>
      </c>
      <c r="Q24" s="15">
        <f t="shared" si="0"/>
        <v>6.322444678608985E-3</v>
      </c>
      <c r="R24" s="15">
        <f t="shared" si="0"/>
        <v>6.2827225130890341E-3</v>
      </c>
      <c r="S24" s="15">
        <f t="shared" si="0"/>
        <v>1.4568158168574374E-2</v>
      </c>
      <c r="T24" s="15">
        <f t="shared" si="0"/>
        <v>1.1282051282051286E-2</v>
      </c>
      <c r="U24" s="15">
        <f t="shared" si="0"/>
        <v>4.0567951318459805E-3</v>
      </c>
      <c r="V24" s="15">
        <f t="shared" si="0"/>
        <v>7.0707070707070052E-3</v>
      </c>
      <c r="W24" s="15">
        <f t="shared" si="0"/>
        <v>1.1033099297893534E-2</v>
      </c>
      <c r="X24" s="15">
        <f t="shared" si="0"/>
        <v>2.876984126984139E-2</v>
      </c>
    </row>
    <row r="25" spans="4:24" x14ac:dyDescent="0.35">
      <c r="D25" s="76" t="s">
        <v>42</v>
      </c>
      <c r="E25" s="8" t="s">
        <v>40</v>
      </c>
      <c r="F25" s="15"/>
      <c r="G25" s="15">
        <f t="shared" si="1"/>
        <v>2.7814569536423805E-2</v>
      </c>
      <c r="H25" s="15">
        <f t="shared" si="0"/>
        <v>2.4484536082474362E-2</v>
      </c>
      <c r="I25" s="15">
        <f t="shared" si="0"/>
        <v>3.1446540880503138E-2</v>
      </c>
      <c r="J25" s="15">
        <f t="shared" si="0"/>
        <v>3.170731707317076E-2</v>
      </c>
      <c r="K25" s="15">
        <f t="shared" si="0"/>
        <v>2.4822695035461084E-2</v>
      </c>
      <c r="L25" s="15">
        <f t="shared" si="0"/>
        <v>2.0761245674740358E-2</v>
      </c>
      <c r="M25" s="15">
        <f t="shared" si="0"/>
        <v>2.0338983050847359E-2</v>
      </c>
      <c r="N25" s="15">
        <f t="shared" si="0"/>
        <v>1.8826135105204811E-2</v>
      </c>
      <c r="O25" s="15">
        <f t="shared" si="0"/>
        <v>1.6304347826086918E-2</v>
      </c>
      <c r="P25" s="15">
        <f t="shared" si="0"/>
        <v>1.497326203208571E-2</v>
      </c>
      <c r="Q25" s="15">
        <f t="shared" si="0"/>
        <v>8.4299262381453133E-3</v>
      </c>
      <c r="R25" s="15">
        <f t="shared" si="0"/>
        <v>7.3145245559038674E-3</v>
      </c>
      <c r="S25" s="15">
        <f t="shared" si="0"/>
        <v>1.0373443983402453E-2</v>
      </c>
      <c r="T25" s="15">
        <f t="shared" si="0"/>
        <v>8.2135523613962036E-3</v>
      </c>
      <c r="U25" s="15">
        <f t="shared" si="0"/>
        <v>7.1283095723013723E-3</v>
      </c>
      <c r="V25" s="15">
        <f t="shared" si="0"/>
        <v>8.0889787664306656E-3</v>
      </c>
      <c r="W25" s="15">
        <f t="shared" si="0"/>
        <v>1.0030090270812364E-2</v>
      </c>
      <c r="X25" s="15">
        <f t="shared" si="0"/>
        <v>2.1847070506454846E-2</v>
      </c>
    </row>
    <row r="26" spans="4:24" ht="29" x14ac:dyDescent="0.35">
      <c r="D26" s="76" t="s">
        <v>42</v>
      </c>
      <c r="E26" s="8" t="s">
        <v>41</v>
      </c>
      <c r="F26" s="15"/>
      <c r="G26" s="15">
        <f t="shared" si="1"/>
        <v>3.7484885126964906E-2</v>
      </c>
      <c r="H26" s="15">
        <f t="shared" si="0"/>
        <v>1.3986013986013957E-2</v>
      </c>
      <c r="I26" s="15">
        <f t="shared" si="0"/>
        <v>4.1379310344827447E-2</v>
      </c>
      <c r="J26" s="15">
        <f t="shared" si="0"/>
        <v>2.9801324503311299E-2</v>
      </c>
      <c r="K26" s="15">
        <f t="shared" si="0"/>
        <v>1.3933547695605508E-2</v>
      </c>
      <c r="L26" s="15">
        <f>L17/K17-1</f>
        <v>6.3424947145878097E-3</v>
      </c>
      <c r="M26" s="15">
        <f t="shared" si="0"/>
        <v>0</v>
      </c>
      <c r="N26" s="15">
        <f t="shared" si="0"/>
        <v>0</v>
      </c>
      <c r="O26" s="15">
        <f t="shared" si="0"/>
        <v>0</v>
      </c>
      <c r="P26" s="15">
        <f t="shared" si="0"/>
        <v>0</v>
      </c>
      <c r="Q26" s="15">
        <f t="shared" si="0"/>
        <v>0</v>
      </c>
      <c r="R26" s="15">
        <f t="shared" si="0"/>
        <v>2.1008403361344463E-3</v>
      </c>
      <c r="S26" s="15">
        <f t="shared" si="0"/>
        <v>2.6205450733752578E-2</v>
      </c>
      <c r="T26" s="15">
        <f t="shared" si="0"/>
        <v>1.9407558733401276E-2</v>
      </c>
      <c r="U26" s="15">
        <f t="shared" si="0"/>
        <v>2.0040080160321772E-3</v>
      </c>
      <c r="V26" s="15">
        <f t="shared" si="0"/>
        <v>0</v>
      </c>
      <c r="W26" s="15">
        <f t="shared" si="0"/>
        <v>1.0999999999999899E-2</v>
      </c>
      <c r="X26" s="15">
        <f t="shared" si="0"/>
        <v>5.3412462908011937E-2</v>
      </c>
    </row>
    <row r="27" spans="4:24" x14ac:dyDescent="0.35">
      <c r="D27" s="73" t="s">
        <v>53</v>
      </c>
      <c r="E27" s="73"/>
      <c r="F27" s="15"/>
      <c r="G27" s="17">
        <f t="shared" si="1"/>
        <v>1.9952114924181918E-2</v>
      </c>
      <c r="H27" s="17">
        <f t="shared" si="0"/>
        <v>1.7214397496087663E-2</v>
      </c>
      <c r="I27" s="17">
        <f t="shared" si="0"/>
        <v>3.2307692307692149E-2</v>
      </c>
      <c r="J27" s="17">
        <f t="shared" si="0"/>
        <v>7.4515648286139768E-3</v>
      </c>
      <c r="K27" s="17">
        <f t="shared" si="0"/>
        <v>1.5532544378698443E-2</v>
      </c>
      <c r="L27" s="17">
        <f t="shared" si="0"/>
        <v>2.6999999999999913E-2</v>
      </c>
      <c r="M27" s="17">
        <f t="shared" si="0"/>
        <v>3.0185004868549026E-2</v>
      </c>
      <c r="N27" s="17">
        <f t="shared" si="0"/>
        <v>1.1342155009451904E-2</v>
      </c>
      <c r="O27" s="17">
        <f t="shared" si="0"/>
        <v>1.8691588785049174E-3</v>
      </c>
      <c r="P27" s="17">
        <f t="shared" si="0"/>
        <v>-9.3283582089553896E-4</v>
      </c>
      <c r="Q27" s="15">
        <f t="shared" si="0"/>
        <v>-1.0000000000000009E-3</v>
      </c>
      <c r="R27" s="15">
        <f t="shared" si="0"/>
        <v>1.1011011011010874E-2</v>
      </c>
      <c r="S27" s="15">
        <f t="shared" si="0"/>
        <v>1.0891089108910901E-2</v>
      </c>
      <c r="T27" s="15">
        <f t="shared" si="0"/>
        <v>4.8971596474045587E-3</v>
      </c>
      <c r="U27" s="15">
        <f t="shared" si="0"/>
        <v>-2.9239766081872176E-3</v>
      </c>
      <c r="V27" s="15">
        <f t="shared" si="0"/>
        <v>1.8572825024437911E-2</v>
      </c>
      <c r="W27" s="15">
        <f t="shared" si="0"/>
        <v>8.0614203454894451E-2</v>
      </c>
      <c r="X27" s="15">
        <f t="shared" si="0"/>
        <v>5.4174067495559752E-2</v>
      </c>
    </row>
    <row r="28" spans="4:24" x14ac:dyDescent="0.35">
      <c r="D28" s="73" t="s">
        <v>51</v>
      </c>
      <c r="E28" s="73"/>
      <c r="G28" s="16">
        <f>-G21+G27</f>
        <v>-1.1095750535067728E-2</v>
      </c>
      <c r="H28" s="16">
        <f t="shared" ref="H28:X28" si="2">-H21+H27</f>
        <v>-4.1155899568610099E-3</v>
      </c>
      <c r="I28" s="16">
        <f t="shared" si="2"/>
        <v>-3.3188433188433564E-3</v>
      </c>
      <c r="J28" s="16">
        <f t="shared" si="2"/>
        <v>-2.2204425681469075E-2</v>
      </c>
      <c r="K28" s="16">
        <f t="shared" si="2"/>
        <v>-6.3568565429605872E-3</v>
      </c>
      <c r="L28" s="16">
        <f t="shared" si="2"/>
        <v>8.9616685456594958E-3</v>
      </c>
      <c r="M28" s="16">
        <f t="shared" si="2"/>
        <v>1.5788548611627595E-2</v>
      </c>
      <c r="N28" s="16">
        <f t="shared" si="2"/>
        <v>-1.7582816717709449E-3</v>
      </c>
      <c r="O28" s="16">
        <f t="shared" si="2"/>
        <v>-1.1061875604253757E-2</v>
      </c>
      <c r="P28" s="16">
        <f t="shared" si="2"/>
        <v>-1.1571133693236035E-2</v>
      </c>
      <c r="Q28" s="16">
        <f t="shared" si="2"/>
        <v>-7.3157894736840534E-3</v>
      </c>
      <c r="R28" s="16">
        <f t="shared" si="2"/>
        <v>5.7808854879983773E-3</v>
      </c>
      <c r="S28" s="16">
        <f t="shared" si="2"/>
        <v>-3.6770690596634736E-3</v>
      </c>
      <c r="T28" s="16">
        <f t="shared" si="2"/>
        <v>-6.3848916346467277E-3</v>
      </c>
      <c r="U28" s="16">
        <f t="shared" si="2"/>
        <v>-7.9949705229944712E-3</v>
      </c>
      <c r="V28" s="16">
        <f t="shared" si="2"/>
        <v>1.2518334610714277E-2</v>
      </c>
      <c r="W28" s="16">
        <f t="shared" si="2"/>
        <v>6.9581104157000917E-2</v>
      </c>
      <c r="X28" s="16">
        <f t="shared" si="2"/>
        <v>2.5404226225718363E-2</v>
      </c>
    </row>
    <row r="29" spans="4:24" x14ac:dyDescent="0.35">
      <c r="G29" s="25">
        <f>G39/100</f>
        <v>1.7994799223424396E-2</v>
      </c>
      <c r="H29" s="25">
        <f t="shared" ref="H29:X29" si="3">H39/100</f>
        <v>1.4622920528929217E-2</v>
      </c>
      <c r="I29" s="25">
        <f t="shared" si="3"/>
        <v>-1.0231385117709713E-2</v>
      </c>
      <c r="J29" s="25">
        <f t="shared" si="3"/>
        <v>-5.3051540123399077E-2</v>
      </c>
      <c r="K29" s="25">
        <f t="shared" si="3"/>
        <v>1.5291057324710033E-2</v>
      </c>
      <c r="L29" s="25">
        <f t="shared" si="3"/>
        <v>6.9546315444017903E-3</v>
      </c>
      <c r="M29" s="25">
        <f t="shared" si="3"/>
        <v>-3.1252387728299524E-2</v>
      </c>
      <c r="N29" s="25">
        <f t="shared" si="3"/>
        <v>-1.8180251074979337E-2</v>
      </c>
      <c r="O29" s="25">
        <f t="shared" si="3"/>
        <v>-1.3876173045490603E-5</v>
      </c>
      <c r="P29" s="25">
        <f t="shared" si="3"/>
        <v>8.856676352408055E-3</v>
      </c>
      <c r="Q29" s="25">
        <f t="shared" si="3"/>
        <v>1.2362210851166067E-2</v>
      </c>
      <c r="R29" s="25">
        <f t="shared" si="3"/>
        <v>1.6036999529410068E-2</v>
      </c>
      <c r="S29" s="25">
        <f t="shared" si="3"/>
        <v>8.2664671234411458E-3</v>
      </c>
      <c r="T29" s="25">
        <f t="shared" si="3"/>
        <v>4.291625337803362E-3</v>
      </c>
      <c r="U29" s="25">
        <f t="shared" si="3"/>
        <v>-8.8682212218534465E-2</v>
      </c>
      <c r="V29" s="25">
        <f t="shared" si="3"/>
        <v>8.9310621080005426E-2</v>
      </c>
      <c r="W29" s="25">
        <f t="shared" si="3"/>
        <v>4.6617626129661804E-2</v>
      </c>
      <c r="X29" s="25">
        <f t="shared" si="3"/>
        <v>6.9763299956873137E-3</v>
      </c>
    </row>
    <row r="30" spans="4:24" x14ac:dyDescent="0.35">
      <c r="D30" s="77" t="s">
        <v>13</v>
      </c>
      <c r="E30" s="77" t="s">
        <v>14</v>
      </c>
      <c r="F30" s="78" t="s">
        <v>15</v>
      </c>
      <c r="G30" s="78" t="s">
        <v>15</v>
      </c>
      <c r="H30" s="78" t="s">
        <v>15</v>
      </c>
      <c r="I30" s="78" t="s">
        <v>15</v>
      </c>
      <c r="J30" s="78" t="s">
        <v>15</v>
      </c>
      <c r="K30" s="78" t="s">
        <v>15</v>
      </c>
      <c r="L30" s="78" t="s">
        <v>15</v>
      </c>
      <c r="M30" s="78" t="s">
        <v>15</v>
      </c>
      <c r="N30" s="78" t="s">
        <v>15</v>
      </c>
      <c r="O30" s="78" t="s">
        <v>15</v>
      </c>
      <c r="P30" s="78" t="s">
        <v>15</v>
      </c>
      <c r="Q30" s="78" t="s">
        <v>15</v>
      </c>
      <c r="R30" s="78" t="s">
        <v>15</v>
      </c>
      <c r="S30" s="78" t="s">
        <v>15</v>
      </c>
      <c r="T30" s="78" t="s">
        <v>15</v>
      </c>
      <c r="U30" s="78" t="s">
        <v>15</v>
      </c>
      <c r="V30" s="78" t="s">
        <v>15</v>
      </c>
      <c r="W30" s="78" t="s">
        <v>15</v>
      </c>
      <c r="X30" s="78" t="s">
        <v>15</v>
      </c>
    </row>
    <row r="31" spans="4:24" x14ac:dyDescent="0.35">
      <c r="D31" s="77"/>
      <c r="E31" s="77"/>
      <c r="F31" s="13" t="s">
        <v>17</v>
      </c>
      <c r="G31" s="13" t="s">
        <v>18</v>
      </c>
      <c r="H31" s="13" t="s">
        <v>19</v>
      </c>
      <c r="I31" s="13" t="s">
        <v>20</v>
      </c>
      <c r="J31" s="13" t="s">
        <v>21</v>
      </c>
      <c r="K31" s="13" t="s">
        <v>22</v>
      </c>
      <c r="L31" s="13" t="s">
        <v>23</v>
      </c>
      <c r="M31" s="13" t="s">
        <v>24</v>
      </c>
      <c r="N31" s="13" t="s">
        <v>25</v>
      </c>
      <c r="O31" s="13" t="s">
        <v>26</v>
      </c>
      <c r="P31" s="13" t="s">
        <v>27</v>
      </c>
      <c r="Q31" s="13" t="s">
        <v>28</v>
      </c>
      <c r="R31" s="13" t="s">
        <v>29</v>
      </c>
      <c r="S31" s="13" t="s">
        <v>30</v>
      </c>
      <c r="T31" s="13" t="s">
        <v>31</v>
      </c>
      <c r="U31" s="13" t="s">
        <v>32</v>
      </c>
      <c r="V31" s="13" t="s">
        <v>33</v>
      </c>
      <c r="W31" s="13" t="s">
        <v>34</v>
      </c>
      <c r="X31" s="13" t="s">
        <v>35</v>
      </c>
    </row>
    <row r="32" spans="4:24" x14ac:dyDescent="0.35">
      <c r="D32" s="76" t="s">
        <v>38</v>
      </c>
      <c r="E32" s="8" t="s">
        <v>39</v>
      </c>
      <c r="F32" s="15"/>
      <c r="G32" s="17">
        <f>1+G21</f>
        <v>1.0310478654592496</v>
      </c>
      <c r="H32" s="17">
        <f t="shared" ref="H32:X38" si="4">1+H21</f>
        <v>1.0213299874529487</v>
      </c>
      <c r="I32" s="17">
        <f t="shared" si="4"/>
        <v>1.0356265356265355</v>
      </c>
      <c r="J32" s="17">
        <f t="shared" si="4"/>
        <v>1.0296559905100831</v>
      </c>
      <c r="K32" s="17">
        <f t="shared" si="4"/>
        <v>1.021889400921659</v>
      </c>
      <c r="L32" s="17">
        <f t="shared" si="4"/>
        <v>1.0180383314543404</v>
      </c>
      <c r="M32" s="17">
        <f t="shared" si="4"/>
        <v>1.0143964562569214</v>
      </c>
      <c r="N32" s="17">
        <f t="shared" si="4"/>
        <v>1.0131004366812228</v>
      </c>
      <c r="O32" s="17">
        <f t="shared" si="4"/>
        <v>1.0129310344827587</v>
      </c>
      <c r="P32" s="17">
        <f t="shared" si="4"/>
        <v>1.0106382978723405</v>
      </c>
      <c r="Q32" s="17">
        <f t="shared" si="4"/>
        <v>1.0063157894736841</v>
      </c>
      <c r="R32" s="17">
        <f t="shared" si="4"/>
        <v>1.0052301255230125</v>
      </c>
      <c r="S32" s="17">
        <f t="shared" si="4"/>
        <v>1.0145681581685744</v>
      </c>
      <c r="T32" s="17">
        <f t="shared" si="4"/>
        <v>1.0112820512820513</v>
      </c>
      <c r="U32" s="17">
        <f t="shared" si="4"/>
        <v>1.0050709939148073</v>
      </c>
      <c r="V32" s="17">
        <f t="shared" si="4"/>
        <v>1.0060544904137236</v>
      </c>
      <c r="W32" s="17">
        <f t="shared" si="4"/>
        <v>1.0110330992978935</v>
      </c>
      <c r="X32" s="17">
        <f t="shared" si="4"/>
        <v>1.0287698412698414</v>
      </c>
    </row>
    <row r="33" spans="4:24" x14ac:dyDescent="0.35">
      <c r="D33" s="76" t="s">
        <v>38</v>
      </c>
      <c r="E33" s="8" t="s">
        <v>40</v>
      </c>
      <c r="F33" s="15"/>
      <c r="G33" s="17">
        <f t="shared" ref="G33:V38" si="5">1+G22</f>
        <v>1.0264200792602378</v>
      </c>
      <c r="H33" s="17">
        <f t="shared" si="5"/>
        <v>1.0257400257400258</v>
      </c>
      <c r="I33" s="17">
        <f t="shared" si="5"/>
        <v>1.0313676286072773</v>
      </c>
      <c r="J33" s="17">
        <f t="shared" si="5"/>
        <v>1.0304136253041363</v>
      </c>
      <c r="K33" s="17">
        <f t="shared" si="5"/>
        <v>1.024793388429752</v>
      </c>
      <c r="L33" s="17">
        <f t="shared" si="5"/>
        <v>1.0195852534562213</v>
      </c>
      <c r="M33" s="17">
        <f t="shared" si="5"/>
        <v>1.0214689265536723</v>
      </c>
      <c r="N33" s="17">
        <f t="shared" si="5"/>
        <v>1.0176991150442478</v>
      </c>
      <c r="O33" s="17">
        <f t="shared" si="5"/>
        <v>1.0163043478260869</v>
      </c>
      <c r="P33" s="17">
        <f t="shared" si="5"/>
        <v>1.0149732620320857</v>
      </c>
      <c r="Q33" s="17">
        <f t="shared" si="5"/>
        <v>1.0084299262381453</v>
      </c>
      <c r="R33" s="17">
        <f t="shared" si="5"/>
        <v>1.0062695924764891</v>
      </c>
      <c r="S33" s="17">
        <f t="shared" si="5"/>
        <v>1.0103842159916927</v>
      </c>
      <c r="T33" s="17">
        <f t="shared" si="5"/>
        <v>1.0082219938335046</v>
      </c>
      <c r="U33" s="17">
        <f t="shared" si="5"/>
        <v>1.0071355759429155</v>
      </c>
      <c r="V33" s="17">
        <f t="shared" si="5"/>
        <v>1.0091093117408907</v>
      </c>
      <c r="W33" s="17">
        <f t="shared" si="4"/>
        <v>1.0100300902708124</v>
      </c>
      <c r="X33" s="17">
        <f t="shared" si="4"/>
        <v>1.0218470705064548</v>
      </c>
    </row>
    <row r="34" spans="4:24" ht="29" x14ac:dyDescent="0.35">
      <c r="D34" s="76" t="s">
        <v>38</v>
      </c>
      <c r="E34" s="8" t="s">
        <v>41</v>
      </c>
      <c r="F34" s="15"/>
      <c r="G34" s="17">
        <f t="shared" si="5"/>
        <v>1.0374848851269649</v>
      </c>
      <c r="H34" s="17">
        <f t="shared" si="4"/>
        <v>1.013986013986014</v>
      </c>
      <c r="I34" s="17">
        <f t="shared" si="4"/>
        <v>1.0413793103448274</v>
      </c>
      <c r="J34" s="17">
        <f t="shared" si="4"/>
        <v>1.0298013245033113</v>
      </c>
      <c r="K34" s="17">
        <f t="shared" si="4"/>
        <v>1.0139335476956055</v>
      </c>
      <c r="L34" s="17">
        <f t="shared" si="4"/>
        <v>1.0063424947145878</v>
      </c>
      <c r="M34" s="17">
        <f t="shared" si="4"/>
        <v>1</v>
      </c>
      <c r="N34" s="17">
        <f t="shared" si="4"/>
        <v>1</v>
      </c>
      <c r="O34" s="17">
        <f t="shared" si="4"/>
        <v>1</v>
      </c>
      <c r="P34" s="17">
        <f t="shared" si="4"/>
        <v>1</v>
      </c>
      <c r="Q34" s="17">
        <f t="shared" si="4"/>
        <v>1</v>
      </c>
      <c r="R34" s="17">
        <f t="shared" si="4"/>
        <v>1.0021008403361344</v>
      </c>
      <c r="S34" s="17">
        <f t="shared" si="4"/>
        <v>1.0262054507337526</v>
      </c>
      <c r="T34" s="17">
        <f t="shared" si="4"/>
        <v>1.0194075587334013</v>
      </c>
      <c r="U34" s="17">
        <f t="shared" si="4"/>
        <v>1.0020040080160322</v>
      </c>
      <c r="V34" s="17">
        <f t="shared" si="4"/>
        <v>1</v>
      </c>
      <c r="W34" s="17">
        <f t="shared" si="4"/>
        <v>1.0109999999999999</v>
      </c>
      <c r="X34" s="17">
        <f t="shared" si="4"/>
        <v>1.0534124629080119</v>
      </c>
    </row>
    <row r="35" spans="4:24" x14ac:dyDescent="0.35">
      <c r="D35" s="76" t="s">
        <v>42</v>
      </c>
      <c r="E35" s="8" t="s">
        <v>39</v>
      </c>
      <c r="F35" s="15"/>
      <c r="G35" s="17">
        <f t="shared" si="5"/>
        <v>1.03242542153048</v>
      </c>
      <c r="H35" s="17">
        <f t="shared" si="4"/>
        <v>1.0201005025125629</v>
      </c>
      <c r="I35" s="17">
        <f t="shared" si="4"/>
        <v>1.0357142857142856</v>
      </c>
      <c r="J35" s="17">
        <f t="shared" si="4"/>
        <v>1.0309155766944116</v>
      </c>
      <c r="K35" s="17">
        <f t="shared" si="4"/>
        <v>1.0219146482122259</v>
      </c>
      <c r="L35" s="17">
        <f t="shared" si="4"/>
        <v>1.0169300225733635</v>
      </c>
      <c r="M35" s="17">
        <f t="shared" si="4"/>
        <v>1.014428412874584</v>
      </c>
      <c r="N35" s="17">
        <f t="shared" si="4"/>
        <v>1.0153172866520788</v>
      </c>
      <c r="O35" s="17">
        <f t="shared" si="4"/>
        <v>1.0107758620689655</v>
      </c>
      <c r="P35" s="17">
        <f t="shared" si="4"/>
        <v>1.011727078891258</v>
      </c>
      <c r="Q35" s="17">
        <f t="shared" si="4"/>
        <v>1.006322444678609</v>
      </c>
      <c r="R35" s="17">
        <f t="shared" si="4"/>
        <v>1.006282722513089</v>
      </c>
      <c r="S35" s="17">
        <f t="shared" si="4"/>
        <v>1.0145681581685744</v>
      </c>
      <c r="T35" s="17">
        <f t="shared" si="4"/>
        <v>1.0112820512820513</v>
      </c>
      <c r="U35" s="17">
        <f t="shared" si="4"/>
        <v>1.004056795131846</v>
      </c>
      <c r="V35" s="17">
        <f t="shared" si="4"/>
        <v>1.007070707070707</v>
      </c>
      <c r="W35" s="17">
        <f t="shared" si="4"/>
        <v>1.0110330992978935</v>
      </c>
      <c r="X35" s="17">
        <f t="shared" si="4"/>
        <v>1.0287698412698414</v>
      </c>
    </row>
    <row r="36" spans="4:24" x14ac:dyDescent="0.35">
      <c r="D36" s="76" t="s">
        <v>42</v>
      </c>
      <c r="E36" s="8" t="s">
        <v>40</v>
      </c>
      <c r="F36" s="15"/>
      <c r="G36" s="17">
        <f t="shared" si="5"/>
        <v>1.0278145695364238</v>
      </c>
      <c r="H36" s="17">
        <f t="shared" si="4"/>
        <v>1.0244845360824744</v>
      </c>
      <c r="I36" s="17">
        <f t="shared" si="4"/>
        <v>1.0314465408805031</v>
      </c>
      <c r="J36" s="17">
        <f t="shared" si="4"/>
        <v>1.0317073170731708</v>
      </c>
      <c r="K36" s="17">
        <f t="shared" si="4"/>
        <v>1.0248226950354611</v>
      </c>
      <c r="L36" s="17">
        <f t="shared" si="4"/>
        <v>1.0207612456747404</v>
      </c>
      <c r="M36" s="17">
        <f t="shared" si="4"/>
        <v>1.0203389830508474</v>
      </c>
      <c r="N36" s="17">
        <f t="shared" si="4"/>
        <v>1.0188261351052048</v>
      </c>
      <c r="O36" s="17">
        <f t="shared" si="4"/>
        <v>1.0163043478260869</v>
      </c>
      <c r="P36" s="17">
        <f t="shared" si="4"/>
        <v>1.0149732620320857</v>
      </c>
      <c r="Q36" s="17">
        <f t="shared" si="4"/>
        <v>1.0084299262381453</v>
      </c>
      <c r="R36" s="17">
        <f t="shared" si="4"/>
        <v>1.0073145245559039</v>
      </c>
      <c r="S36" s="17">
        <f t="shared" si="4"/>
        <v>1.0103734439834025</v>
      </c>
      <c r="T36" s="17">
        <f t="shared" si="4"/>
        <v>1.0082135523613962</v>
      </c>
      <c r="U36" s="17">
        <f t="shared" si="4"/>
        <v>1.0071283095723014</v>
      </c>
      <c r="V36" s="17">
        <f t="shared" si="4"/>
        <v>1.0080889787664307</v>
      </c>
      <c r="W36" s="17">
        <f t="shared" si="4"/>
        <v>1.0100300902708124</v>
      </c>
      <c r="X36" s="17">
        <f t="shared" si="4"/>
        <v>1.0218470705064548</v>
      </c>
    </row>
    <row r="37" spans="4:24" ht="29" x14ac:dyDescent="0.35">
      <c r="D37" s="76" t="s">
        <v>42</v>
      </c>
      <c r="E37" s="8" t="s">
        <v>41</v>
      </c>
      <c r="F37" s="15"/>
      <c r="G37" s="17">
        <f t="shared" si="5"/>
        <v>1.0374848851269649</v>
      </c>
      <c r="H37" s="17">
        <f t="shared" si="4"/>
        <v>1.013986013986014</v>
      </c>
      <c r="I37" s="17">
        <f t="shared" si="4"/>
        <v>1.0413793103448274</v>
      </c>
      <c r="J37" s="17">
        <f t="shared" si="4"/>
        <v>1.0298013245033113</v>
      </c>
      <c r="K37" s="17">
        <f t="shared" si="4"/>
        <v>1.0139335476956055</v>
      </c>
      <c r="L37" s="17">
        <f t="shared" si="4"/>
        <v>1.0063424947145878</v>
      </c>
      <c r="M37" s="17">
        <f t="shared" si="4"/>
        <v>1</v>
      </c>
      <c r="N37" s="17">
        <f t="shared" si="4"/>
        <v>1</v>
      </c>
      <c r="O37" s="17">
        <f t="shared" si="4"/>
        <v>1</v>
      </c>
      <c r="P37" s="17">
        <f t="shared" si="4"/>
        <v>1</v>
      </c>
      <c r="Q37" s="17">
        <f t="shared" si="4"/>
        <v>1</v>
      </c>
      <c r="R37" s="17">
        <f t="shared" si="4"/>
        <v>1.0021008403361344</v>
      </c>
      <c r="S37" s="17">
        <f t="shared" si="4"/>
        <v>1.0262054507337526</v>
      </c>
      <c r="T37" s="17">
        <f t="shared" si="4"/>
        <v>1.0194075587334013</v>
      </c>
      <c r="U37" s="17">
        <f t="shared" si="4"/>
        <v>1.0020040080160322</v>
      </c>
      <c r="V37" s="17">
        <f t="shared" si="4"/>
        <v>1</v>
      </c>
      <c r="W37" s="17">
        <f t="shared" si="4"/>
        <v>1.0109999999999999</v>
      </c>
      <c r="X37" s="17">
        <f t="shared" si="4"/>
        <v>1.0534124629080119</v>
      </c>
    </row>
    <row r="38" spans="4:24" x14ac:dyDescent="0.35">
      <c r="D38" s="73" t="s">
        <v>43</v>
      </c>
      <c r="E38" s="73"/>
      <c r="F38" s="15"/>
      <c r="G38" s="17">
        <f t="shared" si="5"/>
        <v>1.0199521149241819</v>
      </c>
      <c r="H38" s="17">
        <f t="shared" si="4"/>
        <v>1.0172143974960877</v>
      </c>
      <c r="I38" s="17">
        <f t="shared" si="4"/>
        <v>1.0323076923076921</v>
      </c>
      <c r="J38" s="17">
        <f t="shared" si="4"/>
        <v>1.007451564828614</v>
      </c>
      <c r="K38" s="17">
        <f t="shared" si="4"/>
        <v>1.0155325443786984</v>
      </c>
      <c r="L38" s="17">
        <f t="shared" si="4"/>
        <v>1.0269999999999999</v>
      </c>
      <c r="M38" s="17">
        <f t="shared" si="4"/>
        <v>1.030185004868549</v>
      </c>
      <c r="N38" s="17">
        <f t="shared" si="4"/>
        <v>1.0113421550094519</v>
      </c>
      <c r="O38" s="17">
        <f t="shared" si="4"/>
        <v>1.0018691588785049</v>
      </c>
      <c r="P38" s="17">
        <f t="shared" si="4"/>
        <v>0.99906716417910446</v>
      </c>
      <c r="Q38" s="17">
        <f t="shared" si="4"/>
        <v>0.999</v>
      </c>
      <c r="R38" s="17">
        <f t="shared" si="4"/>
        <v>1.0110110110110109</v>
      </c>
      <c r="S38" s="17">
        <f t="shared" si="4"/>
        <v>1.0108910891089109</v>
      </c>
      <c r="T38" s="17">
        <f t="shared" si="4"/>
        <v>1.0048971596474046</v>
      </c>
      <c r="U38" s="17">
        <f t="shared" si="4"/>
        <v>0.99707602339181278</v>
      </c>
      <c r="V38" s="17">
        <f t="shared" si="4"/>
        <v>1.0185728250244379</v>
      </c>
      <c r="W38" s="17">
        <f t="shared" si="4"/>
        <v>1.0806142034548945</v>
      </c>
      <c r="X38" s="17">
        <f t="shared" si="4"/>
        <v>1.0541740674955598</v>
      </c>
    </row>
    <row r="39" spans="4:24" x14ac:dyDescent="0.35">
      <c r="G39">
        <v>1.7994799223424396</v>
      </c>
      <c r="H39">
        <v>1.4622920528929217</v>
      </c>
      <c r="I39">
        <v>-1.0231385117709713</v>
      </c>
      <c r="J39">
        <v>-5.3051540123399077</v>
      </c>
      <c r="K39">
        <v>1.5291057324710033</v>
      </c>
      <c r="L39">
        <v>0.69546315444017903</v>
      </c>
      <c r="M39">
        <v>-3.1252387728299524</v>
      </c>
      <c r="N39">
        <v>-1.8180251074979337</v>
      </c>
      <c r="O39">
        <v>-1.3876173045490603E-3</v>
      </c>
      <c r="P39">
        <v>0.8856676352408055</v>
      </c>
      <c r="Q39">
        <v>1.2362210851166067</v>
      </c>
      <c r="R39">
        <v>1.6036999529410068</v>
      </c>
      <c r="S39">
        <v>0.82664671234411458</v>
      </c>
      <c r="T39">
        <v>0.4291625337803362</v>
      </c>
      <c r="U39">
        <v>-8.868221221853446</v>
      </c>
      <c r="V39">
        <v>8.9310621080005426</v>
      </c>
      <c r="W39">
        <v>4.6617626129661804</v>
      </c>
      <c r="X39">
        <v>0.69763299956873137</v>
      </c>
    </row>
    <row r="41" spans="4:24" x14ac:dyDescent="0.35">
      <c r="F41" t="s">
        <v>44</v>
      </c>
      <c r="G41" t="s">
        <v>45</v>
      </c>
      <c r="H41" t="s">
        <v>64</v>
      </c>
    </row>
    <row r="42" spans="4:24" x14ac:dyDescent="0.35">
      <c r="D42" s="76" t="s">
        <v>38</v>
      </c>
      <c r="E42" s="8" t="s">
        <v>39</v>
      </c>
      <c r="F42">
        <f>PRODUCT(G32:X32)</f>
        <v>1.3415265200517461</v>
      </c>
      <c r="G42">
        <f>PRODUCT(U32:X32)</f>
        <v>1.0517241379310347</v>
      </c>
      <c r="H42">
        <f>PRODUCT(G32:T32)</f>
        <v>1.2755498059508408</v>
      </c>
    </row>
    <row r="43" spans="4:24" x14ac:dyDescent="0.35">
      <c r="D43" s="76" t="s">
        <v>38</v>
      </c>
      <c r="E43" s="8" t="s">
        <v>40</v>
      </c>
      <c r="F43">
        <f t="shared" ref="F43" si="6">PRODUCT(G33:X33)</f>
        <v>1.3593130779392344</v>
      </c>
      <c r="G43">
        <f t="shared" ref="G43" si="7">PRODUCT(U33:X33)</f>
        <v>1.0489296636085628</v>
      </c>
      <c r="H43">
        <f>PRODUCT(G33:T33)</f>
        <v>1.2959048877146633</v>
      </c>
    </row>
    <row r="44" spans="4:24" ht="29" x14ac:dyDescent="0.35">
      <c r="D44" s="76" t="s">
        <v>38</v>
      </c>
      <c r="E44" s="8" t="s">
        <v>41</v>
      </c>
      <c r="F44">
        <f t="shared" ref="F44:F48" si="8">PRODUCT(G34:X34)</f>
        <v>1.2877871825876663</v>
      </c>
      <c r="G44">
        <f t="shared" ref="G44:G48" si="9">PRODUCT(U34:X34)</f>
        <v>1.0671342685370744</v>
      </c>
      <c r="H44">
        <f t="shared" ref="H44:H48" si="10">PRODUCT(G34:T34)</f>
        <v>1.2067714631197097</v>
      </c>
    </row>
    <row r="45" spans="4:24" x14ac:dyDescent="0.35">
      <c r="D45" s="76" t="s">
        <v>42</v>
      </c>
      <c r="E45" s="8" t="s">
        <v>39</v>
      </c>
      <c r="F45">
        <f t="shared" si="8"/>
        <v>1.345006485084306</v>
      </c>
      <c r="G45">
        <f t="shared" si="9"/>
        <v>1.0517241379310347</v>
      </c>
      <c r="H45">
        <f t="shared" si="10"/>
        <v>1.278858625162127</v>
      </c>
    </row>
    <row r="46" spans="4:24" x14ac:dyDescent="0.35">
      <c r="D46" s="76" t="s">
        <v>42</v>
      </c>
      <c r="E46" s="8" t="s">
        <v>40</v>
      </c>
      <c r="F46">
        <f t="shared" si="8"/>
        <v>1.3629139072847676</v>
      </c>
      <c r="G46">
        <f t="shared" si="9"/>
        <v>1.0478615071283093</v>
      </c>
      <c r="H46">
        <f t="shared" si="10"/>
        <v>1.3006622516556288</v>
      </c>
    </row>
    <row r="47" spans="4:24" ht="29" x14ac:dyDescent="0.35">
      <c r="D47" s="76" t="s">
        <v>42</v>
      </c>
      <c r="E47" s="8" t="s">
        <v>41</v>
      </c>
      <c r="F47">
        <f t="shared" si="8"/>
        <v>1.2877871825876663</v>
      </c>
      <c r="G47">
        <f t="shared" si="9"/>
        <v>1.0671342685370744</v>
      </c>
      <c r="H47">
        <f t="shared" si="10"/>
        <v>1.2067714631197097</v>
      </c>
    </row>
    <row r="48" spans="4:24" x14ac:dyDescent="0.35">
      <c r="D48" s="73" t="s">
        <v>43</v>
      </c>
      <c r="E48" s="73"/>
      <c r="F48">
        <f t="shared" si="8"/>
        <v>1.393027391061453</v>
      </c>
      <c r="G48">
        <f t="shared" si="9"/>
        <v>1.15692007797271</v>
      </c>
      <c r="H48">
        <f t="shared" si="10"/>
        <v>1.2040826480446929</v>
      </c>
    </row>
    <row r="51" spans="4:8" x14ac:dyDescent="0.35">
      <c r="F51" t="s">
        <v>44</v>
      </c>
      <c r="G51" t="s">
        <v>45</v>
      </c>
      <c r="H51" t="s">
        <v>64</v>
      </c>
    </row>
    <row r="52" spans="4:8" x14ac:dyDescent="0.35">
      <c r="D52" s="76" t="s">
        <v>59</v>
      </c>
      <c r="E52" s="12" t="s">
        <v>54</v>
      </c>
      <c r="F52" s="18">
        <f>F$48-F42</f>
        <v>5.1500871009706906E-2</v>
      </c>
      <c r="G52" s="18">
        <f>G$48-G42</f>
        <v>0.10519594004167532</v>
      </c>
      <c r="H52" s="18">
        <f>H$48-H42</f>
        <v>-7.1467157906147882E-2</v>
      </c>
    </row>
    <row r="53" spans="4:8" x14ac:dyDescent="0.35">
      <c r="D53" s="76" t="s">
        <v>38</v>
      </c>
      <c r="E53" s="8" t="s">
        <v>40</v>
      </c>
      <c r="F53" s="18">
        <f t="shared" ref="F53:H53" si="11">F$48-F43</f>
        <v>3.371431312221862E-2</v>
      </c>
      <c r="G53" s="18">
        <f t="shared" si="11"/>
        <v>0.10799041436414725</v>
      </c>
      <c r="H53" s="18">
        <f t="shared" si="11"/>
        <v>-9.1822239669970385E-2</v>
      </c>
    </row>
    <row r="54" spans="4:8" ht="29" x14ac:dyDescent="0.35">
      <c r="D54" s="76" t="s">
        <v>38</v>
      </c>
      <c r="E54" s="8" t="s">
        <v>41</v>
      </c>
      <c r="F54" s="18">
        <f t="shared" ref="F54:H54" si="12">F$48-F44</f>
        <v>0.10524020847378668</v>
      </c>
      <c r="G54" s="18">
        <f t="shared" si="12"/>
        <v>8.9785809435635633E-2</v>
      </c>
      <c r="H54" s="18">
        <f t="shared" si="12"/>
        <v>-2.6888150750168371E-3</v>
      </c>
    </row>
    <row r="55" spans="4:8" x14ac:dyDescent="0.35">
      <c r="D55" s="76" t="s">
        <v>60</v>
      </c>
      <c r="E55" s="12" t="s">
        <v>54</v>
      </c>
      <c r="F55" s="18">
        <f t="shared" ref="F55:H55" si="13">F$48-F45</f>
        <v>4.8020905977147033E-2</v>
      </c>
      <c r="G55" s="18">
        <f t="shared" si="13"/>
        <v>0.10519594004167532</v>
      </c>
      <c r="H55" s="18">
        <f t="shared" si="13"/>
        <v>-7.4775977117434111E-2</v>
      </c>
    </row>
    <row r="56" spans="4:8" x14ac:dyDescent="0.35">
      <c r="D56" s="76" t="s">
        <v>42</v>
      </c>
      <c r="E56" s="8" t="s">
        <v>40</v>
      </c>
      <c r="F56" s="18">
        <f t="shared" ref="F56:H56" si="14">F$48-F46</f>
        <v>3.0113483776685435E-2</v>
      </c>
      <c r="G56" s="18">
        <f t="shared" si="14"/>
        <v>0.10905857084440074</v>
      </c>
      <c r="H56" s="18">
        <f t="shared" si="14"/>
        <v>-9.6579603610935871E-2</v>
      </c>
    </row>
    <row r="57" spans="4:8" ht="29" x14ac:dyDescent="0.35">
      <c r="D57" s="76" t="s">
        <v>42</v>
      </c>
      <c r="E57" s="8" t="s">
        <v>41</v>
      </c>
      <c r="F57" s="18">
        <f t="shared" ref="F57:H57" si="15">F$48-F47</f>
        <v>0.10524020847378668</v>
      </c>
      <c r="G57" s="18">
        <f t="shared" si="15"/>
        <v>8.9785809435635633E-2</v>
      </c>
      <c r="H57" s="18">
        <f t="shared" si="15"/>
        <v>-2.6888150750168371E-3</v>
      </c>
    </row>
    <row r="58" spans="4:8" x14ac:dyDescent="0.35">
      <c r="D58" s="73" t="s">
        <v>43</v>
      </c>
      <c r="E58" s="73"/>
      <c r="F58" s="18">
        <f t="shared" ref="F58:H58" si="16">F$48-F48</f>
        <v>0</v>
      </c>
      <c r="G58" s="18">
        <f t="shared" si="16"/>
        <v>0</v>
      </c>
      <c r="H58" s="18">
        <f t="shared" si="16"/>
        <v>0</v>
      </c>
    </row>
  </sheetData>
  <mergeCells count="25">
    <mergeCell ref="D58:E58"/>
    <mergeCell ref="D28:E28"/>
    <mergeCell ref="D38:E38"/>
    <mergeCell ref="D42:D44"/>
    <mergeCell ref="D45:D47"/>
    <mergeCell ref="D48:E48"/>
    <mergeCell ref="D52:D54"/>
    <mergeCell ref="D55:D57"/>
    <mergeCell ref="D35:D37"/>
    <mergeCell ref="D27:E27"/>
    <mergeCell ref="D30:E30"/>
    <mergeCell ref="F30:X30"/>
    <mergeCell ref="D31:E31"/>
    <mergeCell ref="D32:D34"/>
    <mergeCell ref="D19:E19"/>
    <mergeCell ref="F19:X19"/>
    <mergeCell ref="D20:E20"/>
    <mergeCell ref="D21:D23"/>
    <mergeCell ref="D24:D26"/>
    <mergeCell ref="D15:D17"/>
    <mergeCell ref="D9:E9"/>
    <mergeCell ref="F9:X9"/>
    <mergeCell ref="D10:E10"/>
    <mergeCell ref="F11:X11"/>
    <mergeCell ref="D12:D14"/>
  </mergeCells>
  <phoneticPr fontId="22" type="noConversion"/>
  <pageMargins left="0.7" right="0.7" top="0.75" bottom="0.75" header="0.3" footer="0.3"/>
  <pageSetup paperSize="9" orientation="portrait" r:id="rId1"/>
  <ignoredErrors>
    <ignoredError sqref="F10:X10 F20:X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4FAA-995D-46BE-9CE4-02E71EEB2C8E}">
  <sheetPr>
    <tabColor theme="4" tint="-0.249977111117893"/>
  </sheetPr>
  <dimension ref="C2:CA47"/>
  <sheetViews>
    <sheetView topLeftCell="A49" zoomScaleNormal="100" workbookViewId="0">
      <selection activeCell="J24" sqref="J24"/>
    </sheetView>
  </sheetViews>
  <sheetFormatPr defaultColWidth="9.1796875" defaultRowHeight="13" x14ac:dyDescent="0.3"/>
  <cols>
    <col min="1" max="2" width="9.1796875" style="1"/>
    <col min="3" max="3" width="9.26953125" style="1" customWidth="1"/>
    <col min="4" max="48" width="9.26953125" style="1" bestFit="1" customWidth="1"/>
    <col min="49" max="77" width="10.453125" style="1" bestFit="1" customWidth="1"/>
    <col min="78" max="16384" width="9.1796875" style="1"/>
  </cols>
  <sheetData>
    <row r="2" spans="3:72" ht="12.75" customHeight="1" x14ac:dyDescent="0.3">
      <c r="F2" s="81" t="s">
        <v>48</v>
      </c>
      <c r="G2" s="81"/>
      <c r="H2" s="43" t="s">
        <v>6</v>
      </c>
      <c r="I2" s="4">
        <v>1</v>
      </c>
      <c r="J2" s="4">
        <v>1.1000000000000001</v>
      </c>
      <c r="K2" s="4">
        <v>1.1000000000000001</v>
      </c>
      <c r="L2" s="4">
        <v>1.2</v>
      </c>
      <c r="M2" s="4">
        <v>1.2</v>
      </c>
      <c r="N2" s="4">
        <v>1.3</v>
      </c>
      <c r="O2" s="4">
        <v>1.3</v>
      </c>
      <c r="P2" s="4">
        <v>1.5</v>
      </c>
      <c r="Q2" s="4">
        <v>1.6</v>
      </c>
      <c r="R2" s="4">
        <v>2</v>
      </c>
      <c r="S2" s="4">
        <v>2.1</v>
      </c>
      <c r="T2" s="4">
        <v>2.1</v>
      </c>
      <c r="U2" s="4">
        <v>2.2999999999999998</v>
      </c>
      <c r="V2" s="4">
        <v>2.4</v>
      </c>
      <c r="W2" s="4">
        <v>2.6</v>
      </c>
      <c r="X2" s="4">
        <v>3.1</v>
      </c>
      <c r="Y2" s="4">
        <v>3.4</v>
      </c>
      <c r="Z2" s="4">
        <v>3.8</v>
      </c>
      <c r="AA2" s="4">
        <v>4.5999999999999996</v>
      </c>
      <c r="AB2" s="4">
        <v>5.6</v>
      </c>
      <c r="AC2" s="4">
        <v>7.1</v>
      </c>
      <c r="AD2" s="4">
        <v>8.6</v>
      </c>
      <c r="AE2" s="4">
        <v>10.9</v>
      </c>
      <c r="AF2" s="4">
        <v>12.8</v>
      </c>
      <c r="AG2" s="4">
        <v>15.2</v>
      </c>
      <c r="AH2" s="4">
        <v>18.600000000000001</v>
      </c>
      <c r="AI2" s="4">
        <v>23</v>
      </c>
      <c r="AJ2" s="4">
        <v>27.1</v>
      </c>
      <c r="AK2" s="4">
        <v>31.1</v>
      </c>
      <c r="AL2" s="4">
        <v>34.700000000000003</v>
      </c>
      <c r="AM2" s="4">
        <v>38.5</v>
      </c>
      <c r="AN2" s="4">
        <v>40.299999999999997</v>
      </c>
      <c r="AO2" s="4">
        <v>43</v>
      </c>
      <c r="AP2" s="4">
        <v>45.6</v>
      </c>
      <c r="AQ2" s="4">
        <v>48.4</v>
      </c>
      <c r="AR2" s="4">
        <v>51.8</v>
      </c>
      <c r="AS2" s="4">
        <v>56.9</v>
      </c>
      <c r="AT2" s="4">
        <v>60</v>
      </c>
      <c r="AU2" s="4">
        <v>62.2</v>
      </c>
      <c r="AV2" s="4">
        <v>64.3</v>
      </c>
      <c r="AW2" s="4">
        <v>65.400000000000006</v>
      </c>
      <c r="AX2" s="4">
        <v>67.5</v>
      </c>
      <c r="AY2" s="4">
        <v>69.900000000000006</v>
      </c>
      <c r="AZ2" s="4">
        <v>71.900000000000006</v>
      </c>
      <c r="BA2" s="4">
        <v>73.5</v>
      </c>
      <c r="BB2" s="4">
        <v>75.099999999999994</v>
      </c>
      <c r="BC2" s="4">
        <v>76.400000000000006</v>
      </c>
      <c r="BD2" s="4">
        <v>78.3</v>
      </c>
      <c r="BE2" s="4">
        <v>80.400000000000006</v>
      </c>
      <c r="BF2" s="4">
        <v>82.9</v>
      </c>
      <c r="BG2" s="4">
        <v>85.4</v>
      </c>
      <c r="BH2" s="4">
        <v>88.2</v>
      </c>
      <c r="BI2" s="4">
        <v>90.8</v>
      </c>
      <c r="BJ2" s="4">
        <v>94</v>
      </c>
      <c r="BK2" s="4">
        <v>97.2</v>
      </c>
      <c r="BL2" s="4">
        <v>99.7</v>
      </c>
      <c r="BM2" s="4">
        <v>102.2</v>
      </c>
      <c r="BN2" s="4">
        <v>104.6</v>
      </c>
      <c r="BO2" s="4">
        <v>106.5</v>
      </c>
      <c r="BP2" s="4">
        <v>108.7</v>
      </c>
      <c r="BQ2" s="4">
        <v>111.1</v>
      </c>
    </row>
    <row r="3" spans="3:72" x14ac:dyDescent="0.3">
      <c r="F3" s="81"/>
      <c r="G3" s="81"/>
      <c r="H3" s="43" t="s">
        <v>7</v>
      </c>
      <c r="I3" s="4">
        <v>1.5</v>
      </c>
      <c r="J3" s="4">
        <v>1.7</v>
      </c>
      <c r="K3" s="4">
        <v>1.7</v>
      </c>
      <c r="L3" s="4">
        <v>1.9</v>
      </c>
      <c r="M3" s="4">
        <v>1.9</v>
      </c>
      <c r="N3" s="4">
        <v>2</v>
      </c>
      <c r="O3" s="4">
        <v>2.1</v>
      </c>
      <c r="P3" s="4">
        <v>2.2000000000000002</v>
      </c>
      <c r="Q3" s="4">
        <v>2.7</v>
      </c>
      <c r="R3" s="4">
        <v>3</v>
      </c>
      <c r="S3" s="4">
        <v>3.3</v>
      </c>
      <c r="T3" s="4">
        <v>3.3</v>
      </c>
      <c r="U3" s="4">
        <v>3.5</v>
      </c>
      <c r="V3" s="4">
        <v>3.7</v>
      </c>
      <c r="W3" s="4">
        <v>3.9</v>
      </c>
      <c r="X3" s="4">
        <v>4.4000000000000004</v>
      </c>
      <c r="Y3" s="4">
        <v>4.8</v>
      </c>
      <c r="Z3" s="4">
        <v>5.2</v>
      </c>
      <c r="AA3" s="4">
        <v>6.3</v>
      </c>
      <c r="AB3" s="4">
        <v>7.3</v>
      </c>
      <c r="AC3" s="4">
        <v>8.9</v>
      </c>
      <c r="AD3" s="4">
        <v>10.5</v>
      </c>
      <c r="AE3" s="4">
        <v>12.8</v>
      </c>
      <c r="AF3" s="4">
        <v>14.5</v>
      </c>
      <c r="AG3" s="4">
        <v>16.8</v>
      </c>
      <c r="AH3" s="4">
        <v>19.899999999999999</v>
      </c>
      <c r="AI3" s="4">
        <v>23.7</v>
      </c>
      <c r="AJ3" s="4">
        <v>27</v>
      </c>
      <c r="AK3" s="4">
        <v>30.5</v>
      </c>
      <c r="AL3" s="4">
        <v>33.9</v>
      </c>
      <c r="AM3" s="4">
        <v>37.5</v>
      </c>
      <c r="AN3" s="4">
        <v>39.1</v>
      </c>
      <c r="AO3" s="4">
        <v>41.9</v>
      </c>
      <c r="AP3" s="4">
        <v>44.4</v>
      </c>
      <c r="AQ3" s="4">
        <v>47.3</v>
      </c>
      <c r="AR3" s="4">
        <v>50.3</v>
      </c>
      <c r="AS3" s="4">
        <v>55.5</v>
      </c>
      <c r="AT3" s="4">
        <v>58.7</v>
      </c>
      <c r="AU3" s="4">
        <v>61.1</v>
      </c>
      <c r="AV3" s="4">
        <v>63.4</v>
      </c>
      <c r="AW3" s="4">
        <v>65</v>
      </c>
      <c r="AX3" s="4">
        <v>67.400000000000006</v>
      </c>
      <c r="AY3" s="4">
        <v>70.2</v>
      </c>
      <c r="AZ3" s="4">
        <v>72.2</v>
      </c>
      <c r="BA3" s="4">
        <v>73.7</v>
      </c>
      <c r="BB3" s="4">
        <v>75</v>
      </c>
      <c r="BC3" s="4">
        <v>76.5</v>
      </c>
      <c r="BD3" s="4">
        <v>78.599999999999994</v>
      </c>
      <c r="BE3" s="4">
        <v>80.5</v>
      </c>
      <c r="BF3" s="4">
        <v>83.1</v>
      </c>
      <c r="BG3" s="4">
        <v>85.3</v>
      </c>
      <c r="BH3" s="4">
        <v>88.1</v>
      </c>
      <c r="BI3" s="4">
        <v>90.8</v>
      </c>
      <c r="BJ3" s="4">
        <v>94</v>
      </c>
      <c r="BK3" s="4">
        <v>97.2</v>
      </c>
      <c r="BL3" s="4">
        <v>99.8</v>
      </c>
      <c r="BM3" s="4">
        <v>102.3</v>
      </c>
      <c r="BN3" s="4">
        <v>104.9</v>
      </c>
      <c r="BO3" s="4">
        <v>106.8</v>
      </c>
      <c r="BP3" s="4">
        <v>109.2</v>
      </c>
      <c r="BQ3" s="4">
        <v>112</v>
      </c>
    </row>
    <row r="4" spans="3:72" x14ac:dyDescent="0.3">
      <c r="F4" s="23"/>
      <c r="G4" s="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4">
        <v>27.4</v>
      </c>
      <c r="AK4" s="4">
        <v>31.4</v>
      </c>
      <c r="AL4" s="4">
        <v>35.200000000000003</v>
      </c>
      <c r="AM4" s="4">
        <v>38.700000000000003</v>
      </c>
      <c r="AN4" s="4">
        <v>40.6</v>
      </c>
      <c r="AO4" s="4">
        <v>43.5</v>
      </c>
      <c r="AP4" s="4">
        <v>46.8</v>
      </c>
      <c r="AQ4" s="4">
        <v>50.3</v>
      </c>
      <c r="AR4" s="4">
        <v>54.3</v>
      </c>
      <c r="AS4" s="4">
        <v>59.2</v>
      </c>
      <c r="AT4" s="4">
        <v>62</v>
      </c>
      <c r="AU4" s="4">
        <v>63.7</v>
      </c>
      <c r="AV4" s="4">
        <v>65.099999999999994</v>
      </c>
      <c r="AW4" s="4">
        <v>66.099999999999994</v>
      </c>
      <c r="AX4" s="4">
        <v>68.8</v>
      </c>
      <c r="AY4" s="4">
        <v>71.8</v>
      </c>
      <c r="AZ4" s="4">
        <v>73.599999999999994</v>
      </c>
      <c r="BA4" s="4">
        <v>74.900000000000006</v>
      </c>
      <c r="BB4" s="4">
        <v>76.3</v>
      </c>
      <c r="BC4" s="4">
        <v>78.3</v>
      </c>
      <c r="BD4" s="4">
        <v>79.8</v>
      </c>
      <c r="BE4" s="4">
        <v>81.7</v>
      </c>
      <c r="BF4" s="4">
        <v>84</v>
      </c>
      <c r="BG4" s="4">
        <v>87.3</v>
      </c>
      <c r="BH4" s="4">
        <v>90.6</v>
      </c>
      <c r="BI4" s="4">
        <v>91.9</v>
      </c>
      <c r="BJ4" s="4">
        <v>95.6</v>
      </c>
      <c r="BK4" s="4">
        <v>98.5</v>
      </c>
      <c r="BL4" s="4">
        <v>99.4</v>
      </c>
      <c r="BM4" s="4">
        <v>101.1</v>
      </c>
      <c r="BN4" s="4">
        <v>102.6</v>
      </c>
      <c r="BO4" s="4">
        <v>104</v>
      </c>
      <c r="BP4" s="4">
        <v>105.3</v>
      </c>
      <c r="BQ4" s="4">
        <v>106.5</v>
      </c>
    </row>
    <row r="5" spans="3:72" x14ac:dyDescent="0.3">
      <c r="F5" s="23"/>
      <c r="G5" s="2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3:72" x14ac:dyDescent="0.3">
      <c r="C6" s="2"/>
      <c r="I6" s="5"/>
      <c r="J6" s="43">
        <v>1956</v>
      </c>
      <c r="K6" s="43">
        <v>1957</v>
      </c>
      <c r="L6" s="43">
        <v>1958</v>
      </c>
      <c r="M6" s="43">
        <v>1959</v>
      </c>
      <c r="N6" s="43">
        <v>1960</v>
      </c>
      <c r="O6" s="43">
        <v>1961</v>
      </c>
      <c r="P6" s="43">
        <v>1962</v>
      </c>
      <c r="Q6" s="43">
        <v>1963</v>
      </c>
      <c r="R6" s="43">
        <v>1964</v>
      </c>
      <c r="S6" s="43">
        <v>1965</v>
      </c>
      <c r="T6" s="43">
        <v>1966</v>
      </c>
      <c r="U6" s="43">
        <v>1967</v>
      </c>
      <c r="V6" s="43">
        <v>1968</v>
      </c>
      <c r="W6" s="43">
        <v>1969</v>
      </c>
      <c r="X6" s="43">
        <v>1970</v>
      </c>
      <c r="Y6" s="43">
        <v>1971</v>
      </c>
      <c r="Z6" s="43">
        <v>1972</v>
      </c>
      <c r="AA6" s="43">
        <v>1973</v>
      </c>
      <c r="AB6" s="43">
        <v>1974</v>
      </c>
      <c r="AC6" s="43">
        <v>1975</v>
      </c>
      <c r="AD6" s="43">
        <v>1976</v>
      </c>
      <c r="AE6" s="43">
        <v>1977</v>
      </c>
      <c r="AF6" s="43">
        <v>1978</v>
      </c>
      <c r="AG6" s="43">
        <v>1979</v>
      </c>
      <c r="AH6" s="43">
        <v>1980</v>
      </c>
      <c r="AI6" s="43">
        <v>1981</v>
      </c>
      <c r="AJ6" s="43">
        <v>1982</v>
      </c>
      <c r="AK6" s="43">
        <v>1983</v>
      </c>
      <c r="AL6" s="43">
        <v>1984</v>
      </c>
      <c r="AM6" s="43">
        <v>1985</v>
      </c>
      <c r="AN6" s="43">
        <v>1986</v>
      </c>
      <c r="AO6" s="43">
        <v>1987</v>
      </c>
      <c r="AP6" s="43">
        <v>1988</v>
      </c>
      <c r="AQ6" s="43">
        <v>1989</v>
      </c>
      <c r="AR6" s="43">
        <v>1990</v>
      </c>
      <c r="AS6" s="43">
        <v>1991</v>
      </c>
      <c r="AT6" s="43">
        <v>1992</v>
      </c>
      <c r="AU6" s="43">
        <v>1993</v>
      </c>
      <c r="AV6" s="43">
        <v>1994</v>
      </c>
      <c r="AW6" s="43">
        <v>1995</v>
      </c>
      <c r="AX6" s="43">
        <v>1996</v>
      </c>
      <c r="AY6" s="43">
        <v>1997</v>
      </c>
      <c r="AZ6" s="43">
        <v>1998</v>
      </c>
      <c r="BA6" s="43">
        <v>1999</v>
      </c>
      <c r="BB6" s="43">
        <v>2000</v>
      </c>
      <c r="BC6" s="43">
        <v>2001</v>
      </c>
      <c r="BD6" s="43">
        <v>2002</v>
      </c>
      <c r="BE6" s="43">
        <v>2003</v>
      </c>
      <c r="BF6" s="43">
        <v>2004</v>
      </c>
      <c r="BG6" s="43">
        <v>2005</v>
      </c>
      <c r="BH6" s="43">
        <v>2006</v>
      </c>
      <c r="BI6" s="43">
        <v>2007</v>
      </c>
      <c r="BJ6" s="43">
        <v>2008</v>
      </c>
      <c r="BK6" s="43">
        <v>2009</v>
      </c>
      <c r="BL6" s="43">
        <v>2010</v>
      </c>
      <c r="BM6" s="43">
        <v>2011</v>
      </c>
      <c r="BN6" s="43">
        <v>2012</v>
      </c>
      <c r="BO6" s="43">
        <v>2013</v>
      </c>
      <c r="BP6" s="43">
        <v>2014</v>
      </c>
      <c r="BQ6" s="43">
        <v>2015</v>
      </c>
    </row>
    <row r="7" spans="3:72" ht="26" x14ac:dyDescent="0.3">
      <c r="C7" s="2"/>
      <c r="G7" s="82"/>
      <c r="H7" s="82"/>
      <c r="I7" s="44" t="s">
        <v>56</v>
      </c>
      <c r="J7" s="20">
        <f>(J2/I2-1)</f>
        <v>0.10000000000000009</v>
      </c>
      <c r="K7" s="20">
        <f t="shared" ref="K7:BQ7" si="0">(K2/J2-1)</f>
        <v>0</v>
      </c>
      <c r="L7" s="20">
        <f t="shared" si="0"/>
        <v>9.0909090909090828E-2</v>
      </c>
      <c r="M7" s="20">
        <f t="shared" si="0"/>
        <v>0</v>
      </c>
      <c r="N7" s="20">
        <f t="shared" si="0"/>
        <v>8.3333333333333481E-2</v>
      </c>
      <c r="O7" s="20">
        <f t="shared" si="0"/>
        <v>0</v>
      </c>
      <c r="P7" s="20">
        <f t="shared" si="0"/>
        <v>0.15384615384615374</v>
      </c>
      <c r="Q7" s="20">
        <f t="shared" si="0"/>
        <v>6.6666666666666652E-2</v>
      </c>
      <c r="R7" s="20">
        <f t="shared" si="0"/>
        <v>0.25</v>
      </c>
      <c r="S7" s="20">
        <f t="shared" si="0"/>
        <v>5.0000000000000044E-2</v>
      </c>
      <c r="T7" s="20">
        <f t="shared" si="0"/>
        <v>0</v>
      </c>
      <c r="U7" s="20">
        <f t="shared" si="0"/>
        <v>9.5238095238095122E-2</v>
      </c>
      <c r="V7" s="20">
        <f t="shared" si="0"/>
        <v>4.3478260869565188E-2</v>
      </c>
      <c r="W7" s="20">
        <f t="shared" si="0"/>
        <v>8.3333333333333481E-2</v>
      </c>
      <c r="X7" s="20">
        <f t="shared" si="0"/>
        <v>0.19230769230769229</v>
      </c>
      <c r="Y7" s="20">
        <f t="shared" si="0"/>
        <v>9.6774193548387011E-2</v>
      </c>
      <c r="Z7" s="20">
        <f t="shared" si="0"/>
        <v>0.11764705882352944</v>
      </c>
      <c r="AA7" s="20">
        <f t="shared" si="0"/>
        <v>0.21052631578947367</v>
      </c>
      <c r="AB7" s="20">
        <f t="shared" si="0"/>
        <v>0.21739130434782616</v>
      </c>
      <c r="AC7" s="20">
        <f t="shared" si="0"/>
        <v>0.26785714285714279</v>
      </c>
      <c r="AD7" s="20">
        <f t="shared" si="0"/>
        <v>0.21126760563380276</v>
      </c>
      <c r="AE7" s="20">
        <f t="shared" si="0"/>
        <v>0.26744186046511631</v>
      </c>
      <c r="AF7" s="20">
        <f t="shared" si="0"/>
        <v>0.17431192660550465</v>
      </c>
      <c r="AG7" s="20">
        <f t="shared" si="0"/>
        <v>0.18749999999999978</v>
      </c>
      <c r="AH7" s="20">
        <f t="shared" si="0"/>
        <v>0.22368421052631593</v>
      </c>
      <c r="AI7" s="20">
        <f t="shared" si="0"/>
        <v>0.23655913978494625</v>
      </c>
      <c r="AJ7" s="20">
        <f t="shared" si="0"/>
        <v>0.17826086956521747</v>
      </c>
      <c r="AK7" s="20">
        <f t="shared" si="0"/>
        <v>0.14760147601476015</v>
      </c>
      <c r="AL7" s="20">
        <f t="shared" si="0"/>
        <v>0.11575562700964626</v>
      </c>
      <c r="AM7" s="20">
        <f t="shared" si="0"/>
        <v>0.10951008645533133</v>
      </c>
      <c r="AN7" s="20">
        <f t="shared" si="0"/>
        <v>4.6753246753246769E-2</v>
      </c>
      <c r="AO7" s="20">
        <f t="shared" si="0"/>
        <v>6.6997518610421913E-2</v>
      </c>
      <c r="AP7" s="20">
        <f t="shared" si="0"/>
        <v>6.0465116279069697E-2</v>
      </c>
      <c r="AQ7" s="20">
        <f t="shared" si="0"/>
        <v>6.1403508771929793E-2</v>
      </c>
      <c r="AR7" s="20">
        <f t="shared" si="0"/>
        <v>7.0247933884297398E-2</v>
      </c>
      <c r="AS7" s="20">
        <f t="shared" si="0"/>
        <v>9.8455598455598592E-2</v>
      </c>
      <c r="AT7" s="20">
        <f t="shared" si="0"/>
        <v>5.4481546572934914E-2</v>
      </c>
      <c r="AU7" s="20">
        <f t="shared" si="0"/>
        <v>3.6666666666666625E-2</v>
      </c>
      <c r="AV7" s="20">
        <f t="shared" si="0"/>
        <v>3.3762057877813501E-2</v>
      </c>
      <c r="AW7" s="20">
        <f t="shared" si="0"/>
        <v>1.7107309486780853E-2</v>
      </c>
      <c r="AX7" s="20">
        <f t="shared" si="0"/>
        <v>3.2110091743119185E-2</v>
      </c>
      <c r="AY7" s="20">
        <f t="shared" si="0"/>
        <v>3.5555555555555562E-2</v>
      </c>
      <c r="AZ7" s="20">
        <f t="shared" si="0"/>
        <v>2.8612303290414864E-2</v>
      </c>
      <c r="BA7" s="20">
        <f t="shared" si="0"/>
        <v>2.2253129346314182E-2</v>
      </c>
      <c r="BB7" s="20">
        <f t="shared" si="0"/>
        <v>2.1768707482993088E-2</v>
      </c>
      <c r="BC7" s="20">
        <f t="shared" si="0"/>
        <v>1.7310252996005415E-2</v>
      </c>
      <c r="BD7" s="20">
        <f t="shared" si="0"/>
        <v>2.4869109947643908E-2</v>
      </c>
      <c r="BE7" s="20">
        <f t="shared" si="0"/>
        <v>2.6819923371647514E-2</v>
      </c>
      <c r="BF7" s="20">
        <f t="shared" si="0"/>
        <v>3.1094527363184188E-2</v>
      </c>
      <c r="BG7" s="20">
        <f t="shared" si="0"/>
        <v>3.0156815440289586E-2</v>
      </c>
      <c r="BH7" s="20">
        <f t="shared" si="0"/>
        <v>3.2786885245901676E-2</v>
      </c>
      <c r="BI7" s="20">
        <f t="shared" si="0"/>
        <v>2.947845804988658E-2</v>
      </c>
      <c r="BJ7" s="20">
        <f t="shared" si="0"/>
        <v>3.524229074889873E-2</v>
      </c>
      <c r="BK7" s="20">
        <f t="shared" si="0"/>
        <v>3.4042553191489411E-2</v>
      </c>
      <c r="BL7" s="20">
        <f t="shared" si="0"/>
        <v>2.5720164609053464E-2</v>
      </c>
      <c r="BM7" s="20">
        <f t="shared" si="0"/>
        <v>2.5075225677031021E-2</v>
      </c>
      <c r="BN7" s="20">
        <f t="shared" si="0"/>
        <v>2.3483365949119372E-2</v>
      </c>
      <c r="BO7" s="20">
        <f t="shared" si="0"/>
        <v>1.8164435946462776E-2</v>
      </c>
      <c r="BP7" s="20">
        <f t="shared" si="0"/>
        <v>2.0657276995305285E-2</v>
      </c>
      <c r="BQ7" s="20">
        <f t="shared" si="0"/>
        <v>2.2079116835326484E-2</v>
      </c>
    </row>
    <row r="8" spans="3:72" ht="26" x14ac:dyDescent="0.3">
      <c r="C8" s="2"/>
      <c r="G8" s="82"/>
      <c r="H8" s="82"/>
      <c r="I8" s="44" t="s">
        <v>47</v>
      </c>
      <c r="J8" s="20">
        <f>(J3/I3-1)</f>
        <v>0.1333333333333333</v>
      </c>
      <c r="K8" s="20">
        <f t="shared" ref="K8:BQ8" si="1">(K3/J3-1)</f>
        <v>0</v>
      </c>
      <c r="L8" s="20">
        <f t="shared" si="1"/>
        <v>0.11764705882352944</v>
      </c>
      <c r="M8" s="20">
        <f t="shared" si="1"/>
        <v>0</v>
      </c>
      <c r="N8" s="20">
        <f t="shared" si="1"/>
        <v>5.2631578947368363E-2</v>
      </c>
      <c r="O8" s="20">
        <f t="shared" si="1"/>
        <v>5.0000000000000044E-2</v>
      </c>
      <c r="P8" s="20">
        <f t="shared" si="1"/>
        <v>4.7619047619047672E-2</v>
      </c>
      <c r="Q8" s="20">
        <f t="shared" si="1"/>
        <v>0.22727272727272729</v>
      </c>
      <c r="R8" s="20">
        <f t="shared" si="1"/>
        <v>0.11111111111111094</v>
      </c>
      <c r="S8" s="20">
        <f t="shared" si="1"/>
        <v>9.9999999999999867E-2</v>
      </c>
      <c r="T8" s="20">
        <f t="shared" si="1"/>
        <v>0</v>
      </c>
      <c r="U8" s="20">
        <f t="shared" si="1"/>
        <v>6.0606060606060552E-2</v>
      </c>
      <c r="V8" s="20">
        <f t="shared" si="1"/>
        <v>5.7142857142857162E-2</v>
      </c>
      <c r="W8" s="20">
        <f t="shared" si="1"/>
        <v>5.4054054054053946E-2</v>
      </c>
      <c r="X8" s="20">
        <f t="shared" si="1"/>
        <v>0.12820512820512842</v>
      </c>
      <c r="Y8" s="20">
        <f t="shared" si="1"/>
        <v>9.0909090909090828E-2</v>
      </c>
      <c r="Z8" s="20">
        <f t="shared" si="1"/>
        <v>8.3333333333333481E-2</v>
      </c>
      <c r="AA8" s="20">
        <f t="shared" si="1"/>
        <v>0.21153846153846145</v>
      </c>
      <c r="AB8" s="20">
        <f t="shared" si="1"/>
        <v>0.15873015873015883</v>
      </c>
      <c r="AC8" s="20">
        <f t="shared" si="1"/>
        <v>0.21917808219178081</v>
      </c>
      <c r="AD8" s="20">
        <f t="shared" si="1"/>
        <v>0.1797752808988764</v>
      </c>
      <c r="AE8" s="20">
        <f t="shared" si="1"/>
        <v>0.21904761904761916</v>
      </c>
      <c r="AF8" s="20">
        <f t="shared" si="1"/>
        <v>0.1328125</v>
      </c>
      <c r="AG8" s="20">
        <f t="shared" si="1"/>
        <v>0.15862068965517251</v>
      </c>
      <c r="AH8" s="20">
        <f t="shared" si="1"/>
        <v>0.18452380952380931</v>
      </c>
      <c r="AI8" s="20">
        <f t="shared" si="1"/>
        <v>0.19095477386934667</v>
      </c>
      <c r="AJ8" s="20">
        <f t="shared" si="1"/>
        <v>0.139240506329114</v>
      </c>
      <c r="AK8" s="20">
        <f t="shared" si="1"/>
        <v>0.12962962962962954</v>
      </c>
      <c r="AL8" s="20">
        <f t="shared" si="1"/>
        <v>0.11147540983606552</v>
      </c>
      <c r="AM8" s="20">
        <f t="shared" si="1"/>
        <v>0.10619469026548667</v>
      </c>
      <c r="AN8" s="20">
        <f t="shared" si="1"/>
        <v>4.2666666666666631E-2</v>
      </c>
      <c r="AO8" s="20">
        <f t="shared" si="1"/>
        <v>7.1611253196930846E-2</v>
      </c>
      <c r="AP8" s="20">
        <f t="shared" si="1"/>
        <v>5.9665871121718395E-2</v>
      </c>
      <c r="AQ8" s="20">
        <f t="shared" si="1"/>
        <v>6.5315315315315203E-2</v>
      </c>
      <c r="AR8" s="20">
        <f t="shared" si="1"/>
        <v>6.3424947145877431E-2</v>
      </c>
      <c r="AS8" s="20">
        <f t="shared" si="1"/>
        <v>0.10337972166998011</v>
      </c>
      <c r="AT8" s="20">
        <f t="shared" si="1"/>
        <v>5.7657657657657735E-2</v>
      </c>
      <c r="AU8" s="20">
        <f t="shared" si="1"/>
        <v>4.0885860306643984E-2</v>
      </c>
      <c r="AV8" s="20">
        <f t="shared" si="1"/>
        <v>3.7643207855973859E-2</v>
      </c>
      <c r="AW8" s="20">
        <f t="shared" si="1"/>
        <v>2.5236593059936974E-2</v>
      </c>
      <c r="AX8" s="20">
        <f t="shared" si="1"/>
        <v>3.6923076923077058E-2</v>
      </c>
      <c r="AY8" s="20">
        <f t="shared" si="1"/>
        <v>4.1543026706231334E-2</v>
      </c>
      <c r="AZ8" s="20">
        <f t="shared" si="1"/>
        <v>2.8490028490028463E-2</v>
      </c>
      <c r="BA8" s="20">
        <f t="shared" si="1"/>
        <v>2.0775623268697974E-2</v>
      </c>
      <c r="BB8" s="20">
        <f t="shared" si="1"/>
        <v>1.7639077340569909E-2</v>
      </c>
      <c r="BC8" s="20">
        <f t="shared" si="1"/>
        <v>2.0000000000000018E-2</v>
      </c>
      <c r="BD8" s="20">
        <f t="shared" si="1"/>
        <v>2.7450980392156765E-2</v>
      </c>
      <c r="BE8" s="20">
        <f t="shared" si="1"/>
        <v>2.4173027989822016E-2</v>
      </c>
      <c r="BF8" s="20">
        <f t="shared" si="1"/>
        <v>3.2298136645962705E-2</v>
      </c>
      <c r="BG8" s="20">
        <f t="shared" si="1"/>
        <v>2.6474127557160054E-2</v>
      </c>
      <c r="BH8" s="20">
        <f t="shared" si="1"/>
        <v>3.2825322391559109E-2</v>
      </c>
      <c r="BI8" s="20">
        <f t="shared" si="1"/>
        <v>3.0646992054483624E-2</v>
      </c>
      <c r="BJ8" s="20">
        <f t="shared" si="1"/>
        <v>3.524229074889873E-2</v>
      </c>
      <c r="BK8" s="20">
        <f t="shared" si="1"/>
        <v>3.4042553191489411E-2</v>
      </c>
      <c r="BL8" s="20">
        <f t="shared" si="1"/>
        <v>2.6748971193415683E-2</v>
      </c>
      <c r="BM8" s="20">
        <f t="shared" si="1"/>
        <v>2.5050100200400882E-2</v>
      </c>
      <c r="BN8" s="20">
        <f t="shared" si="1"/>
        <v>2.5415444770283457E-2</v>
      </c>
      <c r="BO8" s="20">
        <f t="shared" si="1"/>
        <v>1.8112488083889433E-2</v>
      </c>
      <c r="BP8" s="20">
        <f t="shared" si="1"/>
        <v>2.2471910112359605E-2</v>
      </c>
      <c r="BQ8" s="20">
        <f t="shared" si="1"/>
        <v>2.564102564102555E-2</v>
      </c>
    </row>
    <row r="9" spans="3:72" ht="26" x14ac:dyDescent="0.3">
      <c r="C9" s="2"/>
      <c r="G9" s="23"/>
      <c r="H9" s="14"/>
      <c r="I9" s="44" t="s">
        <v>55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>
        <f>AK4/AJ4-1</f>
        <v>0.14598540145985406</v>
      </c>
      <c r="AL9" s="20">
        <f t="shared" ref="AL9:BP9" si="2">AL4/AK4-1</f>
        <v>0.12101910828025497</v>
      </c>
      <c r="AM9" s="20">
        <f t="shared" si="2"/>
        <v>9.9431818181818121E-2</v>
      </c>
      <c r="AN9" s="20">
        <f t="shared" si="2"/>
        <v>4.9095607235142058E-2</v>
      </c>
      <c r="AO9" s="20">
        <f t="shared" si="2"/>
        <v>7.1428571428571397E-2</v>
      </c>
      <c r="AP9" s="20">
        <f t="shared" si="2"/>
        <v>7.5862068965517171E-2</v>
      </c>
      <c r="AQ9" s="20">
        <f t="shared" si="2"/>
        <v>7.4786324786324743E-2</v>
      </c>
      <c r="AR9" s="20">
        <f t="shared" si="2"/>
        <v>7.9522862823061535E-2</v>
      </c>
      <c r="AS9" s="20">
        <f t="shared" si="2"/>
        <v>9.0239410681399734E-2</v>
      </c>
      <c r="AT9" s="20">
        <f t="shared" si="2"/>
        <v>4.7297297297297147E-2</v>
      </c>
      <c r="AU9" s="20">
        <f t="shared" si="2"/>
        <v>2.7419354838709831E-2</v>
      </c>
      <c r="AV9" s="20">
        <f t="shared" si="2"/>
        <v>2.19780219780219E-2</v>
      </c>
      <c r="AW9" s="20">
        <f t="shared" si="2"/>
        <v>1.5360983102918668E-2</v>
      </c>
      <c r="AX9" s="20">
        <f t="shared" si="2"/>
        <v>4.0847201210287398E-2</v>
      </c>
      <c r="AY9" s="20">
        <f t="shared" si="2"/>
        <v>4.3604651162790775E-2</v>
      </c>
      <c r="AZ9" s="20">
        <f t="shared" si="2"/>
        <v>2.5069637883008422E-2</v>
      </c>
      <c r="BA9" s="20">
        <f t="shared" si="2"/>
        <v>1.7663043478260976E-2</v>
      </c>
      <c r="BB9" s="20">
        <f t="shared" si="2"/>
        <v>1.8691588785046509E-2</v>
      </c>
      <c r="BC9" s="20">
        <f t="shared" si="2"/>
        <v>2.6212319790301475E-2</v>
      </c>
      <c r="BD9" s="20">
        <f t="shared" si="2"/>
        <v>1.9157088122605304E-2</v>
      </c>
      <c r="BE9" s="20">
        <f t="shared" si="2"/>
        <v>2.3809523809523947E-2</v>
      </c>
      <c r="BF9" s="20">
        <f t="shared" si="2"/>
        <v>2.8151774785801775E-2</v>
      </c>
      <c r="BG9" s="20">
        <f t="shared" si="2"/>
        <v>3.9285714285714146E-2</v>
      </c>
      <c r="BH9" s="20">
        <f t="shared" si="2"/>
        <v>3.7800687285223233E-2</v>
      </c>
      <c r="BI9" s="20">
        <f t="shared" si="2"/>
        <v>1.4348785871964864E-2</v>
      </c>
      <c r="BJ9" s="20">
        <f t="shared" si="2"/>
        <v>4.0261153427638696E-2</v>
      </c>
      <c r="BK9" s="20">
        <f t="shared" si="2"/>
        <v>3.0334728033472924E-2</v>
      </c>
      <c r="BL9" s="20">
        <f t="shared" si="2"/>
        <v>9.1370558375634126E-3</v>
      </c>
      <c r="BM9" s="20">
        <f t="shared" si="2"/>
        <v>1.7102615694164935E-2</v>
      </c>
      <c r="BN9" s="20">
        <f t="shared" si="2"/>
        <v>1.4836795252225476E-2</v>
      </c>
      <c r="BO9" s="20">
        <f t="shared" si="2"/>
        <v>1.3645224171540127E-2</v>
      </c>
      <c r="BP9" s="20">
        <f t="shared" si="2"/>
        <v>1.2499999999999956E-2</v>
      </c>
      <c r="BQ9" s="20">
        <f>BP4/BO4-1</f>
        <v>1.2499999999999956E-2</v>
      </c>
    </row>
    <row r="10" spans="3:72" ht="15" customHeight="1" x14ac:dyDescent="0.3">
      <c r="C10" s="2"/>
      <c r="D10" s="5"/>
      <c r="E10" s="5"/>
      <c r="F10" s="5"/>
      <c r="H10" s="21"/>
      <c r="I10" s="45" t="s">
        <v>1</v>
      </c>
      <c r="J10" s="20">
        <f>J21/100</f>
        <v>0.05</v>
      </c>
      <c r="K10" s="20">
        <f t="shared" ref="K10:BQ10" si="3">K21/100</f>
        <v>1.9E-2</v>
      </c>
      <c r="L10" s="20">
        <f t="shared" si="3"/>
        <v>4.8000000000000001E-2</v>
      </c>
      <c r="M10" s="20">
        <f t="shared" si="3"/>
        <v>-4.0000000000000001E-3</v>
      </c>
      <c r="N10" s="20">
        <f t="shared" si="3"/>
        <v>2.7000000000000003E-2</v>
      </c>
      <c r="O10" s="20">
        <f t="shared" si="3"/>
        <v>2.8999999999999998E-2</v>
      </c>
      <c r="P10" s="20">
        <f t="shared" si="3"/>
        <v>5.0999999999999997E-2</v>
      </c>
      <c r="Q10" s="20">
        <f t="shared" si="3"/>
        <v>7.4999999999999997E-2</v>
      </c>
      <c r="R10" s="20">
        <f t="shared" si="3"/>
        <v>5.9000000000000004E-2</v>
      </c>
      <c r="S10" s="20">
        <f t="shared" si="3"/>
        <v>4.2999999999999997E-2</v>
      </c>
      <c r="T10" s="20">
        <f t="shared" si="3"/>
        <v>0.02</v>
      </c>
      <c r="U10" s="20">
        <f t="shared" si="3"/>
        <v>0.02</v>
      </c>
      <c r="V10" s="20">
        <f t="shared" si="3"/>
        <v>1.3000000000000001E-2</v>
      </c>
      <c r="W10" s="20">
        <f t="shared" si="3"/>
        <v>2.7999999999999997E-2</v>
      </c>
      <c r="X10" s="20">
        <f t="shared" si="3"/>
        <v>5.0999999999999997E-2</v>
      </c>
      <c r="Y10" s="20">
        <f t="shared" si="3"/>
        <v>0.05</v>
      </c>
      <c r="Z10" s="20">
        <f t="shared" si="3"/>
        <v>5.5999999999999994E-2</v>
      </c>
      <c r="AA10" s="20">
        <f t="shared" si="3"/>
        <v>0.10400000000000001</v>
      </c>
      <c r="AB10" s="20">
        <f t="shared" si="3"/>
        <v>0.19399999999999998</v>
      </c>
      <c r="AC10" s="20">
        <f t="shared" si="3"/>
        <v>0.17199999999999999</v>
      </c>
      <c r="AD10" s="20">
        <f t="shared" si="3"/>
        <v>0.16500000000000001</v>
      </c>
      <c r="AE10" s="20">
        <f t="shared" si="3"/>
        <v>0.18100000000000002</v>
      </c>
      <c r="AF10" s="20">
        <f t="shared" si="3"/>
        <v>0.124</v>
      </c>
      <c r="AG10" s="20">
        <f t="shared" si="3"/>
        <v>0.157</v>
      </c>
      <c r="AH10" s="20">
        <f t="shared" si="3"/>
        <v>0.21100000000000002</v>
      </c>
      <c r="AI10" s="20">
        <f t="shared" si="3"/>
        <v>0.187</v>
      </c>
      <c r="AJ10" s="20">
        <f t="shared" si="3"/>
        <v>0.16300000000000001</v>
      </c>
      <c r="AK10" s="20">
        <f t="shared" si="3"/>
        <v>0.15</v>
      </c>
      <c r="AL10" s="20">
        <f t="shared" si="3"/>
        <v>0.106</v>
      </c>
      <c r="AM10" s="20">
        <f t="shared" si="3"/>
        <v>8.5999999999999993E-2</v>
      </c>
      <c r="AN10" s="20">
        <f t="shared" si="3"/>
        <v>6.0999999999999999E-2</v>
      </c>
      <c r="AO10" s="20">
        <f t="shared" si="3"/>
        <v>4.5999999999999999E-2</v>
      </c>
      <c r="AP10" s="20">
        <f t="shared" si="3"/>
        <v>0.05</v>
      </c>
      <c r="AQ10" s="20">
        <f t="shared" si="3"/>
        <v>6.6000000000000003E-2</v>
      </c>
      <c r="AR10" s="20">
        <f t="shared" si="3"/>
        <v>6.0999999999999999E-2</v>
      </c>
      <c r="AS10" s="20">
        <f t="shared" si="3"/>
        <v>6.4000000000000001E-2</v>
      </c>
      <c r="AT10" s="20">
        <f t="shared" si="3"/>
        <v>5.4000000000000006E-2</v>
      </c>
      <c r="AU10" s="20">
        <f t="shared" si="3"/>
        <v>4.2000000000000003E-2</v>
      </c>
      <c r="AV10" s="20">
        <f t="shared" si="3"/>
        <v>3.9E-2</v>
      </c>
      <c r="AW10" s="20">
        <f t="shared" si="3"/>
        <v>5.4000000000000006E-2</v>
      </c>
      <c r="AX10" s="20">
        <f t="shared" si="3"/>
        <v>3.9E-2</v>
      </c>
      <c r="AY10" s="20">
        <f t="shared" si="3"/>
        <v>1.7000000000000001E-2</v>
      </c>
      <c r="AZ10" s="20">
        <f t="shared" si="3"/>
        <v>1.8000000000000002E-2</v>
      </c>
      <c r="BA10" s="20">
        <f t="shared" si="3"/>
        <v>1.6E-2</v>
      </c>
      <c r="BB10" s="20">
        <f t="shared" si="3"/>
        <v>2.6000000000000002E-2</v>
      </c>
      <c r="BC10" s="20">
        <f t="shared" si="3"/>
        <v>2.7000000000000003E-2</v>
      </c>
      <c r="BD10" s="20">
        <f t="shared" si="3"/>
        <v>2.4E-2</v>
      </c>
      <c r="BE10" s="20">
        <f t="shared" si="3"/>
        <v>2.5000000000000001E-2</v>
      </c>
      <c r="BF10" s="20">
        <f t="shared" si="3"/>
        <v>0.02</v>
      </c>
      <c r="BG10" s="20">
        <f t="shared" si="3"/>
        <v>1.7000000000000001E-2</v>
      </c>
      <c r="BH10" s="20">
        <f t="shared" si="3"/>
        <v>0.02</v>
      </c>
      <c r="BI10" s="20">
        <f t="shared" si="3"/>
        <v>1.7000000000000001E-2</v>
      </c>
      <c r="BJ10" s="20">
        <f t="shared" si="3"/>
        <v>3.2000000000000001E-2</v>
      </c>
      <c r="BK10" s="20">
        <f t="shared" si="3"/>
        <v>6.9999999999999993E-3</v>
      </c>
      <c r="BL10" s="20">
        <f t="shared" si="3"/>
        <v>1.6E-2</v>
      </c>
      <c r="BM10" s="20">
        <f t="shared" si="3"/>
        <v>2.7000000000000003E-2</v>
      </c>
      <c r="BN10" s="20">
        <f t="shared" si="3"/>
        <v>0.03</v>
      </c>
      <c r="BO10" s="20">
        <f t="shared" si="3"/>
        <v>1.1000000000000001E-2</v>
      </c>
      <c r="BP10" s="20">
        <f t="shared" si="3"/>
        <v>2E-3</v>
      </c>
      <c r="BQ10" s="20">
        <f t="shared" si="3"/>
        <v>-1E-3</v>
      </c>
    </row>
    <row r="11" spans="3:72" ht="15" customHeight="1" x14ac:dyDescent="0.3">
      <c r="C11" s="2"/>
      <c r="D11" s="5"/>
      <c r="E11" s="5"/>
      <c r="F11" s="5"/>
      <c r="H11" s="21"/>
      <c r="I11" s="45" t="s">
        <v>49</v>
      </c>
      <c r="J11" s="20">
        <f>J20/100</f>
        <v>4.9696655767500902E-2</v>
      </c>
      <c r="K11" s="20">
        <f t="shared" ref="K11:BQ11" si="4">K20/100</f>
        <v>5.7225972405037878E-2</v>
      </c>
      <c r="L11" s="20">
        <f t="shared" si="4"/>
        <v>5.941616606783711E-2</v>
      </c>
      <c r="M11" s="20">
        <f t="shared" si="4"/>
        <v>7.1166875950810893E-2</v>
      </c>
      <c r="N11" s="20">
        <f t="shared" si="4"/>
        <v>7.7066467807498207E-2</v>
      </c>
      <c r="O11" s="20">
        <f t="shared" si="4"/>
        <v>8.4669011671434619E-2</v>
      </c>
      <c r="P11" s="20">
        <f t="shared" si="4"/>
        <v>6.9818561646785182E-2</v>
      </c>
      <c r="Q11" s="20">
        <f t="shared" si="4"/>
        <v>6.2168461149314284E-2</v>
      </c>
      <c r="R11" s="20">
        <f t="shared" si="4"/>
        <v>3.9594995892150424E-2</v>
      </c>
      <c r="S11" s="20">
        <f t="shared" si="4"/>
        <v>4.6042314259870522E-2</v>
      </c>
      <c r="T11" s="20">
        <f t="shared" si="4"/>
        <v>6.6830146134739157E-2</v>
      </c>
      <c r="U11" s="20">
        <f t="shared" si="4"/>
        <v>7.7143654970217176E-2</v>
      </c>
      <c r="V11" s="20">
        <f t="shared" si="4"/>
        <v>7.3197062499793478E-2</v>
      </c>
      <c r="W11" s="20">
        <f t="shared" si="4"/>
        <v>6.5943158070161018E-2</v>
      </c>
      <c r="X11" s="20">
        <f t="shared" si="4"/>
        <v>6.0356138523988391E-2</v>
      </c>
      <c r="Y11" s="20">
        <f t="shared" si="4"/>
        <v>1.6148350795787109E-2</v>
      </c>
      <c r="Z11" s="20">
        <f t="shared" si="4"/>
        <v>3.425476262878064E-2</v>
      </c>
      <c r="AA11" s="20">
        <f t="shared" si="4"/>
        <v>6.7196685399274689E-2</v>
      </c>
      <c r="AB11" s="20">
        <f t="shared" si="4"/>
        <v>5.0496244107243203E-2</v>
      </c>
      <c r="AC11" s="20">
        <f t="shared" si="4"/>
        <v>-2.4121438374399274E-2</v>
      </c>
      <c r="AD11" s="20">
        <f t="shared" si="4"/>
        <v>6.6495719927406605E-2</v>
      </c>
      <c r="AE11" s="20">
        <f t="shared" si="4"/>
        <v>2.1889327701312737E-2</v>
      </c>
      <c r="AF11" s="20">
        <f t="shared" si="4"/>
        <v>2.898745503690776E-2</v>
      </c>
      <c r="AG11" s="20">
        <f t="shared" si="4"/>
        <v>5.5583204127682535E-2</v>
      </c>
      <c r="AH11" s="20">
        <f t="shared" si="4"/>
        <v>3.0991888850182933E-2</v>
      </c>
      <c r="AI11" s="20">
        <f t="shared" si="4"/>
        <v>5.5674004218246864E-3</v>
      </c>
      <c r="AJ11" s="20">
        <f t="shared" si="4"/>
        <v>1.5573506358596489E-3</v>
      </c>
      <c r="AK11" s="20">
        <f t="shared" si="4"/>
        <v>9.2506137910145017E-3</v>
      </c>
      <c r="AL11" s="20">
        <f t="shared" si="4"/>
        <v>3.0126964403912666E-2</v>
      </c>
      <c r="AM11" s="20">
        <f t="shared" si="4"/>
        <v>2.6210108975416518E-2</v>
      </c>
      <c r="AN11" s="20">
        <f t="shared" si="4"/>
        <v>2.7098760679194527E-2</v>
      </c>
      <c r="AO11" s="20">
        <f t="shared" si="4"/>
        <v>3.0669845835973604E-2</v>
      </c>
      <c r="AP11" s="20">
        <f t="shared" si="4"/>
        <v>4.0290296111269157E-2</v>
      </c>
      <c r="AQ11" s="20">
        <f t="shared" si="4"/>
        <v>3.2523961570383196E-2</v>
      </c>
      <c r="AR11" s="20">
        <f t="shared" si="4"/>
        <v>1.9824534458342525E-2</v>
      </c>
      <c r="AS11" s="20">
        <f t="shared" si="4"/>
        <v>1.4389826104739711E-2</v>
      </c>
      <c r="AT11" s="20">
        <f t="shared" si="4"/>
        <v>7.2285347061502138E-3</v>
      </c>
      <c r="AU11" s="20">
        <f t="shared" si="4"/>
        <v>-8.3500348910969541E-3</v>
      </c>
      <c r="AV11" s="20">
        <f t="shared" si="4"/>
        <v>2.0742551539072451E-2</v>
      </c>
      <c r="AW11" s="20">
        <f t="shared" si="4"/>
        <v>2.682782356891053E-2</v>
      </c>
      <c r="AX11" s="20">
        <f t="shared" si="4"/>
        <v>1.2863694039148187E-2</v>
      </c>
      <c r="AY11" s="20">
        <f t="shared" si="4"/>
        <v>1.8353619896630136E-2</v>
      </c>
      <c r="AZ11" s="20">
        <f t="shared" si="4"/>
        <v>1.6160760336055801E-2</v>
      </c>
      <c r="BA11" s="20">
        <f t="shared" si="4"/>
        <v>1.5598502802657493E-2</v>
      </c>
      <c r="BB11" s="20">
        <f t="shared" si="4"/>
        <v>3.7101065868926072E-2</v>
      </c>
      <c r="BC11" s="20">
        <f t="shared" si="4"/>
        <v>1.7721887614099499E-2</v>
      </c>
      <c r="BD11" s="20">
        <f t="shared" si="4"/>
        <v>2.485474395691085E-3</v>
      </c>
      <c r="BE11" s="20">
        <f t="shared" si="4"/>
        <v>1.5131818840843892E-3</v>
      </c>
      <c r="BF11" s="20">
        <f t="shared" si="4"/>
        <v>1.5819388612924142E-2</v>
      </c>
      <c r="BG11" s="20">
        <f t="shared" si="4"/>
        <v>9.4966625764865854E-3</v>
      </c>
      <c r="BH11" s="20">
        <f t="shared" si="4"/>
        <v>2.0065866547446944E-2</v>
      </c>
      <c r="BI11" s="20">
        <f t="shared" si="4"/>
        <v>1.4738685466187746E-2</v>
      </c>
      <c r="BJ11" s="20">
        <f t="shared" si="4"/>
        <v>-1.0504028348038333E-2</v>
      </c>
      <c r="BK11" s="20">
        <f t="shared" si="4"/>
        <v>-5.4820550401474433E-2</v>
      </c>
      <c r="BL11" s="20">
        <f t="shared" si="4"/>
        <v>1.6865234030892112E-2</v>
      </c>
      <c r="BM11" s="20">
        <f t="shared" si="4"/>
        <v>5.7662302210420083E-3</v>
      </c>
      <c r="BN11" s="20">
        <f t="shared" si="4"/>
        <v>-2.8190137792549308E-2</v>
      </c>
      <c r="BO11" s="20">
        <f t="shared" si="4"/>
        <v>-1.7281608024923116E-2</v>
      </c>
      <c r="BP11" s="20">
        <f t="shared" si="4"/>
        <v>1.1367323787827388E-3</v>
      </c>
      <c r="BQ11" s="20">
        <f t="shared" si="4"/>
        <v>9.519588718509624E-3</v>
      </c>
    </row>
    <row r="12" spans="3:72" ht="15" customHeight="1" x14ac:dyDescent="0.3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3:72" x14ac:dyDescent="0.3">
      <c r="C13" s="2"/>
      <c r="D13" s="5"/>
      <c r="E13" s="5"/>
      <c r="F13" s="5"/>
      <c r="G13" s="5"/>
      <c r="H13" s="5"/>
      <c r="J13" s="43">
        <v>1956</v>
      </c>
      <c r="K13" s="43">
        <v>1957</v>
      </c>
      <c r="L13" s="43">
        <v>1958</v>
      </c>
      <c r="M13" s="43">
        <v>1959</v>
      </c>
      <c r="N13" s="43">
        <v>1960</v>
      </c>
      <c r="O13" s="43">
        <v>1961</v>
      </c>
      <c r="P13" s="43">
        <v>1962</v>
      </c>
      <c r="Q13" s="43">
        <v>1963</v>
      </c>
      <c r="R13" s="43">
        <v>1964</v>
      </c>
      <c r="S13" s="43">
        <v>1965</v>
      </c>
      <c r="T13" s="43">
        <v>1966</v>
      </c>
      <c r="U13" s="43">
        <v>1967</v>
      </c>
      <c r="V13" s="43">
        <v>1968</v>
      </c>
      <c r="W13" s="43">
        <v>1969</v>
      </c>
      <c r="X13" s="43">
        <v>1970</v>
      </c>
      <c r="Y13" s="43">
        <v>1971</v>
      </c>
      <c r="Z13" s="43">
        <v>1972</v>
      </c>
      <c r="AA13" s="43">
        <v>1973</v>
      </c>
      <c r="AB13" s="43">
        <v>1974</v>
      </c>
      <c r="AC13" s="43">
        <v>1975</v>
      </c>
      <c r="AD13" s="43">
        <v>1976</v>
      </c>
      <c r="AE13" s="43">
        <v>1977</v>
      </c>
      <c r="AF13" s="43">
        <v>1978</v>
      </c>
      <c r="AG13" s="43">
        <v>1979</v>
      </c>
      <c r="AH13" s="43">
        <v>1980</v>
      </c>
      <c r="AI13" s="43">
        <v>1981</v>
      </c>
      <c r="AJ13" s="43">
        <v>1982</v>
      </c>
      <c r="AK13" s="43">
        <v>1983</v>
      </c>
      <c r="AL13" s="43">
        <v>1984</v>
      </c>
      <c r="AM13" s="43">
        <v>1985</v>
      </c>
      <c r="AN13" s="43">
        <v>1986</v>
      </c>
      <c r="AO13" s="43">
        <v>1987</v>
      </c>
      <c r="AP13" s="43">
        <v>1988</v>
      </c>
      <c r="AQ13" s="43">
        <v>1989</v>
      </c>
      <c r="AR13" s="43">
        <v>1990</v>
      </c>
      <c r="AS13" s="43">
        <v>1991</v>
      </c>
      <c r="AT13" s="43">
        <v>1992</v>
      </c>
      <c r="AU13" s="43">
        <v>1993</v>
      </c>
      <c r="AV13" s="43">
        <v>1994</v>
      </c>
      <c r="AW13" s="43">
        <v>1995</v>
      </c>
      <c r="AX13" s="43">
        <v>1996</v>
      </c>
      <c r="AY13" s="43">
        <v>1997</v>
      </c>
      <c r="AZ13" s="43">
        <v>1998</v>
      </c>
      <c r="BA13" s="43">
        <v>1999</v>
      </c>
      <c r="BB13" s="43">
        <v>2000</v>
      </c>
      <c r="BC13" s="43">
        <v>2001</v>
      </c>
      <c r="BD13" s="43">
        <v>2002</v>
      </c>
      <c r="BE13" s="43">
        <v>2003</v>
      </c>
      <c r="BF13" s="43">
        <v>2004</v>
      </c>
      <c r="BG13" s="43">
        <v>2005</v>
      </c>
      <c r="BH13" s="43">
        <v>2006</v>
      </c>
      <c r="BI13" s="43">
        <v>2007</v>
      </c>
      <c r="BJ13" s="43">
        <v>2008</v>
      </c>
      <c r="BK13" s="43">
        <v>2009</v>
      </c>
      <c r="BL13" s="43">
        <v>2010</v>
      </c>
      <c r="BM13" s="43">
        <v>2011</v>
      </c>
      <c r="BN13" s="43">
        <v>2012</v>
      </c>
      <c r="BO13" s="43">
        <v>2013</v>
      </c>
      <c r="BP13" s="43">
        <v>2014</v>
      </c>
      <c r="BQ13" s="43">
        <v>2015</v>
      </c>
    </row>
    <row r="14" spans="3:72" x14ac:dyDescent="0.3">
      <c r="C14" s="2"/>
      <c r="D14" s="5"/>
      <c r="E14" s="5"/>
      <c r="F14" s="5"/>
      <c r="G14" s="5"/>
      <c r="H14" s="5"/>
      <c r="I14" s="46" t="s">
        <v>61</v>
      </c>
      <c r="J14" s="20">
        <f t="shared" ref="J14:AO14" si="5">J7-J10</f>
        <v>5.0000000000000086E-2</v>
      </c>
      <c r="K14" s="20">
        <f t="shared" si="5"/>
        <v>-1.9E-2</v>
      </c>
      <c r="L14" s="20">
        <f t="shared" si="5"/>
        <v>4.2909090909090827E-2</v>
      </c>
      <c r="M14" s="20">
        <f t="shared" si="5"/>
        <v>4.0000000000000001E-3</v>
      </c>
      <c r="N14" s="20">
        <f t="shared" si="5"/>
        <v>5.6333333333333478E-2</v>
      </c>
      <c r="O14" s="20">
        <f t="shared" si="5"/>
        <v>-2.8999999999999998E-2</v>
      </c>
      <c r="P14" s="20">
        <f t="shared" si="5"/>
        <v>0.10284615384615375</v>
      </c>
      <c r="Q14" s="20">
        <f t="shared" si="5"/>
        <v>-8.3333333333333454E-3</v>
      </c>
      <c r="R14" s="20">
        <f t="shared" si="5"/>
        <v>0.191</v>
      </c>
      <c r="S14" s="20">
        <f t="shared" si="5"/>
        <v>7.0000000000000479E-3</v>
      </c>
      <c r="T14" s="20">
        <f t="shared" si="5"/>
        <v>-0.02</v>
      </c>
      <c r="U14" s="20">
        <f t="shared" si="5"/>
        <v>7.5238095238095118E-2</v>
      </c>
      <c r="V14" s="20">
        <f t="shared" si="5"/>
        <v>3.0478260869565187E-2</v>
      </c>
      <c r="W14" s="20">
        <f t="shared" si="5"/>
        <v>5.5333333333333484E-2</v>
      </c>
      <c r="X14" s="20">
        <f t="shared" si="5"/>
        <v>0.1413076923076923</v>
      </c>
      <c r="Y14" s="20">
        <f t="shared" si="5"/>
        <v>4.6774193548387008E-2</v>
      </c>
      <c r="Z14" s="20">
        <f t="shared" si="5"/>
        <v>6.1647058823529444E-2</v>
      </c>
      <c r="AA14" s="20">
        <f t="shared" si="5"/>
        <v>0.10652631578947366</v>
      </c>
      <c r="AB14" s="20">
        <f t="shared" si="5"/>
        <v>2.3391304347826186E-2</v>
      </c>
      <c r="AC14" s="20">
        <f t="shared" si="5"/>
        <v>9.5857142857142807E-2</v>
      </c>
      <c r="AD14" s="20">
        <f t="shared" si="5"/>
        <v>4.626760563380275E-2</v>
      </c>
      <c r="AE14" s="20">
        <f t="shared" si="5"/>
        <v>8.6441860465116288E-2</v>
      </c>
      <c r="AF14" s="20">
        <f t="shared" si="5"/>
        <v>5.0311926605504653E-2</v>
      </c>
      <c r="AG14" s="20">
        <f t="shared" si="5"/>
        <v>3.0499999999999777E-2</v>
      </c>
      <c r="AH14" s="20">
        <f t="shared" si="5"/>
        <v>1.2684210526315909E-2</v>
      </c>
      <c r="AI14" s="20">
        <f t="shared" si="5"/>
        <v>4.9559139784946249E-2</v>
      </c>
      <c r="AJ14" s="20">
        <f t="shared" si="5"/>
        <v>1.5260869565217466E-2</v>
      </c>
      <c r="AK14" s="20">
        <f t="shared" si="5"/>
        <v>-2.3985239852398477E-3</v>
      </c>
      <c r="AL14" s="20">
        <f t="shared" si="5"/>
        <v>9.7556270096462588E-3</v>
      </c>
      <c r="AM14" s="20">
        <f t="shared" si="5"/>
        <v>2.3510086455331342E-2</v>
      </c>
      <c r="AN14" s="20">
        <f t="shared" si="5"/>
        <v>-1.424675324675323E-2</v>
      </c>
      <c r="AO14" s="20">
        <f t="shared" si="5"/>
        <v>2.0997518610421914E-2</v>
      </c>
      <c r="AP14" s="20">
        <f t="shared" ref="AP14:BQ14" si="6">AP7-AP10</f>
        <v>1.0465116279069694E-2</v>
      </c>
      <c r="AQ14" s="20">
        <f t="shared" si="6"/>
        <v>-4.5964912280702097E-3</v>
      </c>
      <c r="AR14" s="20">
        <f t="shared" si="6"/>
        <v>9.247933884297399E-3</v>
      </c>
      <c r="AS14" s="20">
        <f t="shared" si="6"/>
        <v>3.4455598455598591E-2</v>
      </c>
      <c r="AT14" s="20">
        <f t="shared" si="6"/>
        <v>4.8154657293490721E-4</v>
      </c>
      <c r="AU14" s="20">
        <f t="shared" si="6"/>
        <v>-5.3333333333333774E-3</v>
      </c>
      <c r="AV14" s="20">
        <f t="shared" si="6"/>
        <v>-5.2379421221864994E-3</v>
      </c>
      <c r="AW14" s="20">
        <f t="shared" si="6"/>
        <v>-3.6892690513219153E-2</v>
      </c>
      <c r="AX14" s="20">
        <f t="shared" si="6"/>
        <v>-6.8899082568808154E-3</v>
      </c>
      <c r="AY14" s="20">
        <f t="shared" si="6"/>
        <v>1.8555555555555561E-2</v>
      </c>
      <c r="AZ14" s="20">
        <f t="shared" si="6"/>
        <v>1.0612303290414862E-2</v>
      </c>
      <c r="BA14" s="20">
        <f t="shared" si="6"/>
        <v>6.2531293463141818E-3</v>
      </c>
      <c r="BB14" s="20">
        <f t="shared" si="6"/>
        <v>-4.2312925170069141E-3</v>
      </c>
      <c r="BC14" s="20">
        <f t="shared" si="6"/>
        <v>-9.6897470039945879E-3</v>
      </c>
      <c r="BD14" s="20">
        <f t="shared" si="6"/>
        <v>8.6910994764390764E-4</v>
      </c>
      <c r="BE14" s="20">
        <f t="shared" si="6"/>
        <v>1.8199233716475124E-3</v>
      </c>
      <c r="BF14" s="20">
        <f t="shared" si="6"/>
        <v>1.1094527363184187E-2</v>
      </c>
      <c r="BG14" s="20">
        <f t="shared" si="6"/>
        <v>1.3156815440289585E-2</v>
      </c>
      <c r="BH14" s="20">
        <f t="shared" si="6"/>
        <v>1.2786885245901675E-2</v>
      </c>
      <c r="BI14" s="20">
        <f t="shared" si="6"/>
        <v>1.2478458049886579E-2</v>
      </c>
      <c r="BJ14" s="20">
        <f t="shared" si="6"/>
        <v>3.2422907488987296E-3</v>
      </c>
      <c r="BK14" s="20">
        <f t="shared" si="6"/>
        <v>2.7042553191489412E-2</v>
      </c>
      <c r="BL14" s="20">
        <f t="shared" si="6"/>
        <v>9.7201646090534638E-3</v>
      </c>
      <c r="BM14" s="20">
        <f t="shared" si="6"/>
        <v>-1.924774322968982E-3</v>
      </c>
      <c r="BN14" s="20">
        <f t="shared" si="6"/>
        <v>-6.5166340508806264E-3</v>
      </c>
      <c r="BO14" s="20">
        <f t="shared" si="6"/>
        <v>7.1644359464627747E-3</v>
      </c>
      <c r="BP14" s="20">
        <f t="shared" si="6"/>
        <v>1.8657276995305283E-2</v>
      </c>
      <c r="BQ14" s="20">
        <f t="shared" si="6"/>
        <v>2.3079116835326485E-2</v>
      </c>
    </row>
    <row r="15" spans="3:72" x14ac:dyDescent="0.3">
      <c r="C15" s="2"/>
      <c r="D15" s="5"/>
      <c r="E15" s="5"/>
      <c r="F15" s="5"/>
      <c r="G15" s="5"/>
      <c r="H15" s="5"/>
      <c r="I15" s="5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8" spans="3:79" x14ac:dyDescent="0.3"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</row>
    <row r="19" spans="3:79" x14ac:dyDescent="0.3">
      <c r="D19" s="43">
        <v>1950</v>
      </c>
      <c r="E19" s="43">
        <v>1951</v>
      </c>
      <c r="F19" s="43">
        <v>1952</v>
      </c>
      <c r="G19" s="43">
        <v>1953</v>
      </c>
      <c r="H19" s="43">
        <v>1954</v>
      </c>
      <c r="I19" s="43">
        <v>1955</v>
      </c>
      <c r="J19" s="43">
        <v>1956</v>
      </c>
      <c r="K19" s="43">
        <v>1957</v>
      </c>
      <c r="L19" s="43">
        <v>1958</v>
      </c>
      <c r="M19" s="43">
        <v>1959</v>
      </c>
      <c r="N19" s="43">
        <v>1960</v>
      </c>
      <c r="O19" s="43">
        <v>1961</v>
      </c>
      <c r="P19" s="43">
        <v>1962</v>
      </c>
      <c r="Q19" s="43">
        <v>1963</v>
      </c>
      <c r="R19" s="43">
        <v>1964</v>
      </c>
      <c r="S19" s="43">
        <v>1965</v>
      </c>
      <c r="T19" s="43">
        <v>1966</v>
      </c>
      <c r="U19" s="43">
        <v>1967</v>
      </c>
      <c r="V19" s="43">
        <v>1968</v>
      </c>
      <c r="W19" s="43">
        <v>1969</v>
      </c>
      <c r="X19" s="43">
        <v>1970</v>
      </c>
      <c r="Y19" s="43">
        <v>1971</v>
      </c>
      <c r="Z19" s="43">
        <v>1972</v>
      </c>
      <c r="AA19" s="43">
        <v>1973</v>
      </c>
      <c r="AB19" s="43">
        <v>1974</v>
      </c>
      <c r="AC19" s="43">
        <v>1975</v>
      </c>
      <c r="AD19" s="43">
        <v>1976</v>
      </c>
      <c r="AE19" s="43">
        <v>1977</v>
      </c>
      <c r="AF19" s="43">
        <v>1978</v>
      </c>
      <c r="AG19" s="43">
        <v>1979</v>
      </c>
      <c r="AH19" s="43">
        <v>1980</v>
      </c>
      <c r="AI19" s="43">
        <v>1981</v>
      </c>
      <c r="AJ19" s="43">
        <v>1982</v>
      </c>
      <c r="AK19" s="43">
        <v>1983</v>
      </c>
      <c r="AL19" s="43">
        <v>1984</v>
      </c>
      <c r="AM19" s="43">
        <v>1985</v>
      </c>
      <c r="AN19" s="43">
        <v>1986</v>
      </c>
      <c r="AO19" s="43">
        <v>1987</v>
      </c>
      <c r="AP19" s="43">
        <v>1988</v>
      </c>
      <c r="AQ19" s="43">
        <v>1989</v>
      </c>
      <c r="AR19" s="43">
        <v>1990</v>
      </c>
      <c r="AS19" s="43">
        <v>1991</v>
      </c>
      <c r="AT19" s="43">
        <v>1992</v>
      </c>
      <c r="AU19" s="43">
        <v>1993</v>
      </c>
      <c r="AV19" s="43">
        <v>1994</v>
      </c>
      <c r="AW19" s="43">
        <v>1995</v>
      </c>
      <c r="AX19" s="43">
        <v>1996</v>
      </c>
      <c r="AY19" s="43">
        <v>1997</v>
      </c>
      <c r="AZ19" s="43">
        <v>1998</v>
      </c>
      <c r="BA19" s="43">
        <v>1999</v>
      </c>
      <c r="BB19" s="43">
        <v>2000</v>
      </c>
      <c r="BC19" s="43">
        <v>2001</v>
      </c>
      <c r="BD19" s="43">
        <v>2002</v>
      </c>
      <c r="BE19" s="43">
        <v>2003</v>
      </c>
      <c r="BF19" s="43">
        <v>2004</v>
      </c>
      <c r="BG19" s="43">
        <v>2005</v>
      </c>
      <c r="BH19" s="43">
        <v>2006</v>
      </c>
      <c r="BI19" s="43">
        <v>2007</v>
      </c>
      <c r="BJ19" s="43">
        <v>2008</v>
      </c>
      <c r="BK19" s="43">
        <v>2009</v>
      </c>
      <c r="BL19" s="43">
        <v>2010</v>
      </c>
      <c r="BM19" s="43">
        <v>2011</v>
      </c>
      <c r="BN19" s="43">
        <v>2012</v>
      </c>
      <c r="BO19" s="43">
        <v>2013</v>
      </c>
      <c r="BP19" s="43">
        <v>2014</v>
      </c>
      <c r="BQ19" s="43">
        <v>2015</v>
      </c>
      <c r="BR19" s="43">
        <v>2016</v>
      </c>
      <c r="BS19" s="43">
        <v>2017</v>
      </c>
      <c r="BT19" s="43">
        <v>2018</v>
      </c>
      <c r="BU19" s="43">
        <v>2019</v>
      </c>
      <c r="BV19" s="43">
        <v>2020</v>
      </c>
      <c r="BW19" s="43">
        <v>2021</v>
      </c>
      <c r="BX19" s="43">
        <v>2022</v>
      </c>
      <c r="BY19" s="43">
        <v>2023</v>
      </c>
      <c r="BZ19" s="2"/>
      <c r="CA19" s="2"/>
    </row>
    <row r="20" spans="3:79" x14ac:dyDescent="0.3">
      <c r="C20" s="43" t="s">
        <v>0</v>
      </c>
      <c r="D20" s="4">
        <v>8.4090016535410115</v>
      </c>
      <c r="E20" s="4">
        <v>9.682002358231756</v>
      </c>
      <c r="F20" s="4">
        <v>4.7517030712067765</v>
      </c>
      <c r="G20" s="4">
        <v>7.3504718333725805</v>
      </c>
      <c r="H20" s="4">
        <v>3.7956477466767495</v>
      </c>
      <c r="I20" s="4">
        <v>6.9735250768996622</v>
      </c>
      <c r="J20" s="4">
        <v>4.9696655767500904</v>
      </c>
      <c r="K20" s="4">
        <v>5.7225972405037879</v>
      </c>
      <c r="L20" s="4">
        <v>5.9416166067837111</v>
      </c>
      <c r="M20" s="4">
        <v>7.1166875950810891</v>
      </c>
      <c r="N20" s="4">
        <v>7.7066467807498213</v>
      </c>
      <c r="O20" s="4">
        <v>8.4669011671434617</v>
      </c>
      <c r="P20" s="4">
        <v>6.9818561646785184</v>
      </c>
      <c r="Q20" s="4">
        <v>6.2168461149314282</v>
      </c>
      <c r="R20" s="4">
        <v>3.9594995892150422</v>
      </c>
      <c r="S20" s="4">
        <v>4.6042314259870523</v>
      </c>
      <c r="T20" s="4">
        <v>6.6830146134739152</v>
      </c>
      <c r="U20" s="4">
        <v>7.714365497021717</v>
      </c>
      <c r="V20" s="4">
        <v>7.3197062499793475</v>
      </c>
      <c r="W20" s="4">
        <v>6.5943158070161019</v>
      </c>
      <c r="X20" s="4">
        <v>6.0356138523988392</v>
      </c>
      <c r="Y20" s="4">
        <v>1.614835079578711</v>
      </c>
      <c r="Z20" s="4">
        <v>3.4254762628780639</v>
      </c>
      <c r="AA20" s="4">
        <v>6.7196685399274685</v>
      </c>
      <c r="AB20" s="4">
        <v>5.04962441072432</v>
      </c>
      <c r="AC20" s="4">
        <v>-2.4121438374399276</v>
      </c>
      <c r="AD20" s="4">
        <v>6.6495719927406611</v>
      </c>
      <c r="AE20" s="4">
        <v>2.1889327701312737</v>
      </c>
      <c r="AF20" s="4">
        <v>2.8987455036907761</v>
      </c>
      <c r="AG20" s="4">
        <v>5.5583204127682535</v>
      </c>
      <c r="AH20" s="4">
        <v>3.0991888850182931</v>
      </c>
      <c r="AI20" s="4">
        <v>0.55674004218246864</v>
      </c>
      <c r="AJ20" s="4">
        <v>0.15573506358596489</v>
      </c>
      <c r="AK20" s="4">
        <v>0.92506137910145014</v>
      </c>
      <c r="AL20" s="4">
        <v>3.0126964403912666</v>
      </c>
      <c r="AM20" s="4">
        <v>2.6210108975416517</v>
      </c>
      <c r="AN20" s="4">
        <v>2.7098760679194527</v>
      </c>
      <c r="AO20" s="4">
        <v>3.0669845835973604</v>
      </c>
      <c r="AP20" s="4">
        <v>4.0290296111269157</v>
      </c>
      <c r="AQ20" s="4">
        <v>3.2523961570383193</v>
      </c>
      <c r="AR20" s="4">
        <v>1.9824534458342526</v>
      </c>
      <c r="AS20" s="4">
        <v>1.4389826104739711</v>
      </c>
      <c r="AT20" s="4">
        <v>0.72285347061502137</v>
      </c>
      <c r="AU20" s="4">
        <v>-0.83500348910969535</v>
      </c>
      <c r="AV20" s="4">
        <v>2.0742551539072451</v>
      </c>
      <c r="AW20" s="4">
        <v>2.6827823568910532</v>
      </c>
      <c r="AX20" s="4">
        <v>1.2863694039148186</v>
      </c>
      <c r="AY20" s="4">
        <v>1.8353619896630136</v>
      </c>
      <c r="AZ20" s="4">
        <v>1.6160760336055802</v>
      </c>
      <c r="BA20" s="4">
        <v>1.5598502802657492</v>
      </c>
      <c r="BB20" s="4">
        <v>3.7101065868926071</v>
      </c>
      <c r="BC20" s="4">
        <v>1.7721887614099501</v>
      </c>
      <c r="BD20" s="4">
        <v>0.24854743956910852</v>
      </c>
      <c r="BE20" s="4">
        <v>0.15131818840843891</v>
      </c>
      <c r="BF20" s="4">
        <v>1.5819388612924143</v>
      </c>
      <c r="BG20" s="4">
        <v>0.94966625764865853</v>
      </c>
      <c r="BH20" s="4">
        <v>2.0065866547446944</v>
      </c>
      <c r="BI20" s="4">
        <v>1.4738685466187746</v>
      </c>
      <c r="BJ20" s="4">
        <v>-1.0504028348038332</v>
      </c>
      <c r="BK20" s="4">
        <v>-5.4820550401474435</v>
      </c>
      <c r="BL20" s="4">
        <v>1.6865234030892111</v>
      </c>
      <c r="BM20" s="4">
        <v>0.5766230221042008</v>
      </c>
      <c r="BN20" s="4">
        <v>-2.8190137792549308</v>
      </c>
      <c r="BO20" s="4">
        <v>-1.7281608024923116</v>
      </c>
      <c r="BP20" s="4">
        <v>0.11367323787827388</v>
      </c>
      <c r="BQ20" s="4">
        <v>0.9519588718509624</v>
      </c>
      <c r="BR20" s="4">
        <v>0.85826263000832625</v>
      </c>
      <c r="BS20" s="4">
        <v>1.5022913719727313</v>
      </c>
      <c r="BT20" s="3"/>
      <c r="BU20" s="3"/>
      <c r="BV20" s="3"/>
      <c r="BW20" s="3"/>
      <c r="BX20" s="3"/>
      <c r="BY20" s="3"/>
    </row>
    <row r="21" spans="3:79" x14ac:dyDescent="0.3">
      <c r="C21" s="47" t="s">
        <v>1</v>
      </c>
      <c r="D21" s="4">
        <v>-1.3</v>
      </c>
      <c r="E21" s="4">
        <v>9.6999999999999993</v>
      </c>
      <c r="F21" s="4">
        <v>4.2</v>
      </c>
      <c r="G21" s="4">
        <v>1.9</v>
      </c>
      <c r="H21" s="4">
        <v>2.7</v>
      </c>
      <c r="I21" s="4">
        <v>2.8</v>
      </c>
      <c r="J21" s="4">
        <v>5</v>
      </c>
      <c r="K21" s="4">
        <v>1.9</v>
      </c>
      <c r="L21" s="4">
        <v>4.8</v>
      </c>
      <c r="M21" s="4">
        <v>-0.4</v>
      </c>
      <c r="N21" s="4">
        <v>2.7</v>
      </c>
      <c r="O21" s="4">
        <v>2.9</v>
      </c>
      <c r="P21" s="4">
        <v>5.0999999999999996</v>
      </c>
      <c r="Q21" s="4">
        <v>7.5</v>
      </c>
      <c r="R21" s="4">
        <v>5.9</v>
      </c>
      <c r="S21" s="4">
        <v>4.3</v>
      </c>
      <c r="T21" s="4">
        <v>2</v>
      </c>
      <c r="U21" s="4">
        <v>2</v>
      </c>
      <c r="V21" s="4">
        <v>1.3</v>
      </c>
      <c r="W21" s="4">
        <v>2.8</v>
      </c>
      <c r="X21" s="4">
        <v>5.0999999999999996</v>
      </c>
      <c r="Y21" s="4">
        <v>5</v>
      </c>
      <c r="Z21" s="4">
        <v>5.6</v>
      </c>
      <c r="AA21" s="4">
        <v>10.4</v>
      </c>
      <c r="AB21" s="4">
        <v>19.399999999999999</v>
      </c>
      <c r="AC21" s="4">
        <v>17.2</v>
      </c>
      <c r="AD21" s="4">
        <v>16.5</v>
      </c>
      <c r="AE21" s="4">
        <v>18.100000000000001</v>
      </c>
      <c r="AF21" s="4">
        <v>12.4</v>
      </c>
      <c r="AG21" s="4">
        <v>15.7</v>
      </c>
      <c r="AH21" s="4">
        <v>21.1</v>
      </c>
      <c r="AI21" s="4">
        <v>18.7</v>
      </c>
      <c r="AJ21" s="4">
        <v>16.3</v>
      </c>
      <c r="AK21" s="4">
        <v>15</v>
      </c>
      <c r="AL21" s="4">
        <v>10.6</v>
      </c>
      <c r="AM21" s="4">
        <v>8.6</v>
      </c>
      <c r="AN21" s="4">
        <v>6.1</v>
      </c>
      <c r="AO21" s="4">
        <v>4.5999999999999996</v>
      </c>
      <c r="AP21" s="4">
        <v>5</v>
      </c>
      <c r="AQ21" s="4">
        <v>6.6</v>
      </c>
      <c r="AR21" s="4">
        <v>6.1</v>
      </c>
      <c r="AS21" s="4">
        <v>6.4</v>
      </c>
      <c r="AT21" s="4">
        <v>5.4</v>
      </c>
      <c r="AU21" s="4">
        <v>4.2</v>
      </c>
      <c r="AV21" s="4">
        <v>3.9</v>
      </c>
      <c r="AW21" s="4">
        <v>5.4</v>
      </c>
      <c r="AX21" s="4">
        <v>3.9</v>
      </c>
      <c r="AY21" s="50">
        <v>1.7</v>
      </c>
      <c r="AZ21" s="50">
        <v>1.8</v>
      </c>
      <c r="BA21" s="50">
        <v>1.6</v>
      </c>
      <c r="BB21" s="50">
        <v>2.6</v>
      </c>
      <c r="BC21" s="50">
        <v>2.7</v>
      </c>
      <c r="BD21" s="50">
        <v>2.4</v>
      </c>
      <c r="BE21" s="50">
        <v>2.5</v>
      </c>
      <c r="BF21" s="50">
        <v>2</v>
      </c>
      <c r="BG21" s="50">
        <v>1.7</v>
      </c>
      <c r="BH21" s="50">
        <v>2</v>
      </c>
      <c r="BI21" s="50">
        <v>1.7</v>
      </c>
      <c r="BJ21" s="50">
        <v>3.2</v>
      </c>
      <c r="BK21" s="50">
        <v>0.7</v>
      </c>
      <c r="BL21" s="50">
        <v>1.6</v>
      </c>
      <c r="BM21" s="50">
        <v>2.7</v>
      </c>
      <c r="BN21" s="50">
        <v>3</v>
      </c>
      <c r="BO21" s="50">
        <v>1.1000000000000001</v>
      </c>
      <c r="BP21" s="50">
        <v>0.2</v>
      </c>
      <c r="BQ21" s="50">
        <v>-0.1</v>
      </c>
      <c r="BR21" s="4"/>
      <c r="BS21" s="4"/>
      <c r="BT21" s="3"/>
      <c r="BU21" s="3"/>
      <c r="BV21" s="3"/>
      <c r="BW21" s="3"/>
      <c r="BX21" s="3"/>
      <c r="BY21" s="3"/>
    </row>
    <row r="26" spans="3:79" x14ac:dyDescent="0.3">
      <c r="I26" s="48" t="s">
        <v>70</v>
      </c>
      <c r="J26" s="42">
        <f>1+J7</f>
        <v>1.1000000000000001</v>
      </c>
      <c r="K26" s="42">
        <f t="shared" ref="K26:AT26" si="7">1+K7</f>
        <v>1</v>
      </c>
      <c r="L26" s="42">
        <f t="shared" si="7"/>
        <v>1.0909090909090908</v>
      </c>
      <c r="M26" s="42">
        <f t="shared" si="7"/>
        <v>1</v>
      </c>
      <c r="N26" s="42">
        <f t="shared" si="7"/>
        <v>1.0833333333333335</v>
      </c>
      <c r="O26" s="42">
        <f t="shared" si="7"/>
        <v>1</v>
      </c>
      <c r="P26" s="42">
        <f t="shared" si="7"/>
        <v>1.1538461538461537</v>
      </c>
      <c r="Q26" s="42">
        <f t="shared" si="7"/>
        <v>1.0666666666666667</v>
      </c>
      <c r="R26" s="42">
        <f t="shared" si="7"/>
        <v>1.25</v>
      </c>
      <c r="S26" s="42">
        <f t="shared" si="7"/>
        <v>1.05</v>
      </c>
      <c r="T26" s="42">
        <f t="shared" si="7"/>
        <v>1</v>
      </c>
      <c r="U26" s="42">
        <f t="shared" si="7"/>
        <v>1.0952380952380951</v>
      </c>
      <c r="V26" s="42">
        <f t="shared" si="7"/>
        <v>1.0434782608695652</v>
      </c>
      <c r="W26" s="42">
        <f t="shared" si="7"/>
        <v>1.0833333333333335</v>
      </c>
      <c r="X26" s="42">
        <f t="shared" si="7"/>
        <v>1.1923076923076923</v>
      </c>
      <c r="Y26" s="42">
        <f t="shared" si="7"/>
        <v>1.096774193548387</v>
      </c>
      <c r="Z26" s="42">
        <f t="shared" si="7"/>
        <v>1.1176470588235294</v>
      </c>
      <c r="AA26" s="42">
        <f t="shared" si="7"/>
        <v>1.2105263157894737</v>
      </c>
      <c r="AB26" s="42">
        <f t="shared" si="7"/>
        <v>1.2173913043478262</v>
      </c>
      <c r="AC26" s="42">
        <f t="shared" si="7"/>
        <v>1.2678571428571428</v>
      </c>
      <c r="AD26" s="42">
        <f t="shared" si="7"/>
        <v>1.2112676056338028</v>
      </c>
      <c r="AE26" s="42">
        <f t="shared" si="7"/>
        <v>1.2674418604651163</v>
      </c>
      <c r="AF26" s="42">
        <f t="shared" si="7"/>
        <v>1.1743119266055047</v>
      </c>
      <c r="AG26" s="42">
        <f t="shared" si="7"/>
        <v>1.1874999999999998</v>
      </c>
      <c r="AH26" s="42">
        <f t="shared" si="7"/>
        <v>1.2236842105263159</v>
      </c>
      <c r="AI26" s="42">
        <f t="shared" si="7"/>
        <v>1.2365591397849462</v>
      </c>
      <c r="AJ26" s="42">
        <f t="shared" si="7"/>
        <v>1.1782608695652175</v>
      </c>
      <c r="AK26" s="42">
        <f t="shared" si="7"/>
        <v>1.1476014760147601</v>
      </c>
      <c r="AL26" s="42">
        <f t="shared" si="7"/>
        <v>1.1157556270096463</v>
      </c>
      <c r="AM26" s="42">
        <f t="shared" si="7"/>
        <v>1.1095100864553313</v>
      </c>
      <c r="AN26" s="42">
        <f t="shared" si="7"/>
        <v>1.0467532467532468</v>
      </c>
      <c r="AO26" s="42">
        <f t="shared" si="7"/>
        <v>1.0669975186104219</v>
      </c>
      <c r="AP26" s="42">
        <f t="shared" si="7"/>
        <v>1.0604651162790697</v>
      </c>
      <c r="AQ26" s="42">
        <f t="shared" si="7"/>
        <v>1.0614035087719298</v>
      </c>
      <c r="AR26" s="42">
        <f t="shared" si="7"/>
        <v>1.0702479338842974</v>
      </c>
      <c r="AS26" s="42">
        <f t="shared" si="7"/>
        <v>1.0984555984555986</v>
      </c>
      <c r="AT26" s="42">
        <f t="shared" si="7"/>
        <v>1.0544815465729349</v>
      </c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</row>
    <row r="27" spans="3:79" x14ac:dyDescent="0.3">
      <c r="I27" s="48" t="s">
        <v>1</v>
      </c>
      <c r="J27" s="42">
        <f>1+J10</f>
        <v>1.05</v>
      </c>
      <c r="K27" s="42">
        <f t="shared" ref="K27:AT27" si="8">1+K10</f>
        <v>1.0189999999999999</v>
      </c>
      <c r="L27" s="42">
        <f t="shared" si="8"/>
        <v>1.048</v>
      </c>
      <c r="M27" s="42">
        <f t="shared" si="8"/>
        <v>0.996</v>
      </c>
      <c r="N27" s="42">
        <f t="shared" si="8"/>
        <v>1.0269999999999999</v>
      </c>
      <c r="O27" s="42">
        <f t="shared" si="8"/>
        <v>1.0289999999999999</v>
      </c>
      <c r="P27" s="42">
        <f t="shared" si="8"/>
        <v>1.0509999999999999</v>
      </c>
      <c r="Q27" s="42">
        <f t="shared" si="8"/>
        <v>1.075</v>
      </c>
      <c r="R27" s="42">
        <f t="shared" si="8"/>
        <v>1.0589999999999999</v>
      </c>
      <c r="S27" s="42">
        <f t="shared" si="8"/>
        <v>1.0429999999999999</v>
      </c>
      <c r="T27" s="42">
        <f t="shared" si="8"/>
        <v>1.02</v>
      </c>
      <c r="U27" s="42">
        <f t="shared" si="8"/>
        <v>1.02</v>
      </c>
      <c r="V27" s="42">
        <f t="shared" si="8"/>
        <v>1.0129999999999999</v>
      </c>
      <c r="W27" s="42">
        <f t="shared" si="8"/>
        <v>1.028</v>
      </c>
      <c r="X27" s="42">
        <f t="shared" si="8"/>
        <v>1.0509999999999999</v>
      </c>
      <c r="Y27" s="42">
        <f t="shared" si="8"/>
        <v>1.05</v>
      </c>
      <c r="Z27" s="42">
        <f t="shared" si="8"/>
        <v>1.056</v>
      </c>
      <c r="AA27" s="42">
        <f t="shared" si="8"/>
        <v>1.1040000000000001</v>
      </c>
      <c r="AB27" s="42">
        <f t="shared" si="8"/>
        <v>1.194</v>
      </c>
      <c r="AC27" s="42">
        <f t="shared" si="8"/>
        <v>1.1719999999999999</v>
      </c>
      <c r="AD27" s="42">
        <f t="shared" si="8"/>
        <v>1.165</v>
      </c>
      <c r="AE27" s="42">
        <f t="shared" si="8"/>
        <v>1.181</v>
      </c>
      <c r="AF27" s="42">
        <f t="shared" si="8"/>
        <v>1.1240000000000001</v>
      </c>
      <c r="AG27" s="42">
        <f t="shared" si="8"/>
        <v>1.157</v>
      </c>
      <c r="AH27" s="42">
        <f t="shared" si="8"/>
        <v>1.2110000000000001</v>
      </c>
      <c r="AI27" s="42">
        <f t="shared" si="8"/>
        <v>1.1870000000000001</v>
      </c>
      <c r="AJ27" s="42">
        <f t="shared" si="8"/>
        <v>1.163</v>
      </c>
      <c r="AK27" s="42">
        <f t="shared" si="8"/>
        <v>1.1499999999999999</v>
      </c>
      <c r="AL27" s="42">
        <f t="shared" si="8"/>
        <v>1.1060000000000001</v>
      </c>
      <c r="AM27" s="42">
        <f t="shared" si="8"/>
        <v>1.0860000000000001</v>
      </c>
      <c r="AN27" s="42">
        <f t="shared" si="8"/>
        <v>1.0609999999999999</v>
      </c>
      <c r="AO27" s="42">
        <f t="shared" si="8"/>
        <v>1.046</v>
      </c>
      <c r="AP27" s="42">
        <f t="shared" si="8"/>
        <v>1.05</v>
      </c>
      <c r="AQ27" s="42">
        <f t="shared" si="8"/>
        <v>1.0660000000000001</v>
      </c>
      <c r="AR27" s="42">
        <f t="shared" si="8"/>
        <v>1.0609999999999999</v>
      </c>
      <c r="AS27" s="42">
        <f t="shared" si="8"/>
        <v>1.0640000000000001</v>
      </c>
      <c r="AT27" s="42">
        <f t="shared" si="8"/>
        <v>1.054</v>
      </c>
      <c r="AW27" s="43">
        <v>1995</v>
      </c>
      <c r="AX27" s="43">
        <v>1996</v>
      </c>
      <c r="AY27" s="43">
        <v>1997</v>
      </c>
      <c r="AZ27" s="43">
        <v>1998</v>
      </c>
      <c r="BA27" s="43">
        <v>1999</v>
      </c>
      <c r="BB27" s="43">
        <v>2000</v>
      </c>
      <c r="BC27" s="43">
        <v>2001</v>
      </c>
      <c r="BD27" s="43">
        <v>2002</v>
      </c>
      <c r="BE27" s="43">
        <v>2003</v>
      </c>
      <c r="BF27" s="43">
        <v>2004</v>
      </c>
      <c r="BG27" s="43">
        <v>2005</v>
      </c>
      <c r="BH27" s="43">
        <v>2006</v>
      </c>
      <c r="BI27" s="43">
        <v>2007</v>
      </c>
      <c r="BJ27" s="43">
        <v>2008</v>
      </c>
      <c r="BK27" s="43">
        <v>2009</v>
      </c>
      <c r="BL27" s="43">
        <v>2010</v>
      </c>
      <c r="BM27" s="43">
        <v>2011</v>
      </c>
      <c r="BN27" s="43">
        <v>2012</v>
      </c>
      <c r="BO27" s="43">
        <v>2013</v>
      </c>
      <c r="BP27" s="43">
        <v>2014</v>
      </c>
      <c r="BQ27" s="43">
        <v>2015</v>
      </c>
      <c r="BR27" s="43">
        <v>2016</v>
      </c>
      <c r="BS27" s="43">
        <v>2017</v>
      </c>
      <c r="BT27" s="43">
        <v>2018</v>
      </c>
      <c r="BU27" s="43">
        <v>2019</v>
      </c>
      <c r="BV27" s="43">
        <v>2020</v>
      </c>
      <c r="BW27" s="43">
        <v>2021</v>
      </c>
      <c r="BX27" s="43">
        <v>2022</v>
      </c>
      <c r="BY27" s="43">
        <v>2023</v>
      </c>
    </row>
    <row r="28" spans="3:79" x14ac:dyDescent="0.3">
      <c r="I28" s="48" t="s">
        <v>62</v>
      </c>
      <c r="J28" s="42">
        <f>PRODUCT($J$26:J26)-PRODUCT($J$27:J27)</f>
        <v>5.0000000000000044E-2</v>
      </c>
      <c r="K28" s="42">
        <f>PRODUCT($J$26:K26)-PRODUCT($J$27:K27)</f>
        <v>3.0050000000000132E-2</v>
      </c>
      <c r="L28" s="42">
        <f>PRODUCT($J$26:L26)-PRODUCT($J$27:L27)</f>
        <v>7.8692399999999996E-2</v>
      </c>
      <c r="M28" s="42">
        <f>PRODUCT($J$26:M26)-PRODUCT($J$27:M27)</f>
        <v>8.3177630400000035E-2</v>
      </c>
      <c r="N28" s="42">
        <f>PRODUCT($J$26:N26)-PRODUCT($J$27:N27)</f>
        <v>0.15302342642080013</v>
      </c>
      <c r="O28" s="42">
        <f>PRODUCT($J$26:O26)-PRODUCT($J$27:O27)</f>
        <v>0.11976110578700339</v>
      </c>
      <c r="P28" s="42">
        <f>PRODUCT($J$26:P26)-PRODUCT($J$27:P27)</f>
        <v>0.25956892218214067</v>
      </c>
      <c r="Q28" s="42">
        <f>PRODUCT($J$26:Q26)-PRODUCT($J$27:Q27)</f>
        <v>0.26653659134580132</v>
      </c>
      <c r="R28" s="42">
        <f>PRODUCT($J$26:R26)-PRODUCT($J$27:R27)</f>
        <v>0.58786225023520355</v>
      </c>
      <c r="S28" s="42">
        <f>PRODUCT($J$26:S26)-PRODUCT($J$27:S27)</f>
        <v>0.62714032699531752</v>
      </c>
      <c r="T28" s="42">
        <f>PRODUCT($J$26:T26)-PRODUCT($J$27:T27)</f>
        <v>0.59768313353522395</v>
      </c>
      <c r="U28" s="42">
        <f>PRODUCT($J$26:U26)-PRODUCT($J$27:U27)</f>
        <v>0.76763679620592806</v>
      </c>
      <c r="V28" s="42">
        <f>PRODUCT($J$26:V26)-PRODUCT($J$27:V27)</f>
        <v>0.84771607455660547</v>
      </c>
      <c r="W28" s="42">
        <f>PRODUCT($J$26:W26)-PRODUCT($J$27:W27)</f>
        <v>1.0042521246441907</v>
      </c>
      <c r="X28" s="42">
        <f>PRODUCT($J$26:X26)-PRODUCT($J$27:X27)</f>
        <v>1.4228689830010446</v>
      </c>
      <c r="Y28" s="42">
        <f>PRODUCT($J$26:Y26)-PRODUCT($J$27:Y27)</f>
        <v>1.6390124321510966</v>
      </c>
      <c r="Z28" s="42">
        <f>PRODUCT($J$26:Z26)-PRODUCT($J$27:Z27)</f>
        <v>1.9403971283515578</v>
      </c>
      <c r="AA28" s="42">
        <f>PRODUCT($J$26:AA26)-PRODUCT($J$27:AA27)</f>
        <v>2.5469984297001194</v>
      </c>
      <c r="AB28" s="42">
        <f>PRODUCT($J$26:AB26)-PRODUCT($J$27:AB27)</f>
        <v>3.1487161250619429</v>
      </c>
      <c r="AC28" s="42">
        <f>PRODUCT($J$26:AC26)-PRODUCT($J$27:AC27)</f>
        <v>4.2270952985725962</v>
      </c>
      <c r="AD28" s="42">
        <f>PRODUCT($J$26:AD26)-PRODUCT($J$27:AD27)</f>
        <v>5.253066022837074</v>
      </c>
      <c r="AE28" s="42">
        <f>PRODUCT($J$26:AE26)-PRODUCT($J$27:AE27)</f>
        <v>6.9472709729705837</v>
      </c>
      <c r="AF28" s="42">
        <f>PRODUCT($J$26:AF26)-PRODUCT($J$27:AF27)</f>
        <v>8.3571325736189372</v>
      </c>
      <c r="AG28" s="42">
        <f>PRODUCT($J$26:AG26)-PRODUCT($J$27:AG27)</f>
        <v>10.059602387677106</v>
      </c>
      <c r="AH28" s="42">
        <f>PRODUCT($J$26:AH26)-PRODUCT($J$27:AH27)</f>
        <v>12.374978491476977</v>
      </c>
      <c r="AI28" s="42">
        <f>PRODUCT($J$26:AI26)-PRODUCT($J$27:AI27)</f>
        <v>15.61089946938317</v>
      </c>
      <c r="AJ28" s="42">
        <f>PRODUCT($J$26:AJ26)-PRODUCT($J$27:AJ27)</f>
        <v>18.506476082892632</v>
      </c>
      <c r="AK28" s="42">
        <f>PRODUCT($J$26:AK26)-PRODUCT($J$27:AK27)</f>
        <v>21.217447495326525</v>
      </c>
      <c r="AL28" s="42">
        <f>PRODUCT($J$26:AL26)-PRODUCT($J$27:AL27)</f>
        <v>23.769896929831141</v>
      </c>
      <c r="AM28" s="42">
        <f>PRODUCT($J$26:AM26)-PRODUCT($J$27:AM27)</f>
        <v>26.629908065796613</v>
      </c>
      <c r="AN28" s="42">
        <f>PRODUCT($J$26:AN26)-PRODUCT($J$27:AN27)</f>
        <v>27.705832457810207</v>
      </c>
      <c r="AO28" s="42">
        <f>PRODUCT($J$26:AO26)-PRODUCT($J$27:AO27)</f>
        <v>29.826500750869478</v>
      </c>
      <c r="AP28" s="42">
        <f>PRODUCT($J$26:AP26)-PRODUCT($J$27:AP27)</f>
        <v>31.767825788412949</v>
      </c>
      <c r="AQ28" s="42">
        <f>PRODUCT($J$26:AQ26)-PRODUCT($J$27:AQ27)</f>
        <v>33.654902290448199</v>
      </c>
      <c r="AR28" s="42">
        <f>PRODUCT($J$26:AR26)-PRODUCT($J$27:AR27)</f>
        <v>36.155451330165533</v>
      </c>
      <c r="AS28" s="42">
        <f>PRODUCT($J$26:AS26)-PRODUCT($J$27:AS27)</f>
        <v>40.254200215296123</v>
      </c>
      <c r="AT28" s="42">
        <f>PRODUCT($J$26:AT26)-PRODUCT($J$27:AT27)</f>
        <v>42.455327026922113</v>
      </c>
      <c r="AU28" s="85" t="s">
        <v>0</v>
      </c>
      <c r="AV28" s="43" t="s">
        <v>2</v>
      </c>
      <c r="AW28" s="4">
        <v>1593782.9</v>
      </c>
      <c r="AX28" s="4">
        <v>1615228.6</v>
      </c>
      <c r="AY28" s="4">
        <v>1646333.4</v>
      </c>
      <c r="AZ28" s="4">
        <v>1676039.4</v>
      </c>
      <c r="BA28" s="4">
        <v>1704163.2</v>
      </c>
      <c r="BB28" s="4">
        <v>1770320.5</v>
      </c>
      <c r="BC28" s="4">
        <v>1805840.8</v>
      </c>
      <c r="BD28" s="4">
        <v>1810715.3</v>
      </c>
      <c r="BE28" s="4">
        <v>1811920.4</v>
      </c>
      <c r="BF28" s="4">
        <v>1838628.5</v>
      </c>
      <c r="BG28" s="4">
        <v>1852646.3999999999</v>
      </c>
      <c r="BH28" s="4">
        <v>1885984.4</v>
      </c>
      <c r="BI28" s="4">
        <v>1913563</v>
      </c>
      <c r="BJ28" s="4">
        <v>1893984.6</v>
      </c>
      <c r="BK28" s="4">
        <v>1793505.8</v>
      </c>
      <c r="BL28" s="4">
        <v>1820930.4</v>
      </c>
      <c r="BM28" s="4">
        <v>1833594.3</v>
      </c>
      <c r="BN28" s="4">
        <v>1776290.1</v>
      </c>
      <c r="BO28" s="4">
        <v>1743996.7</v>
      </c>
      <c r="BP28" s="4">
        <v>1743972.5</v>
      </c>
      <c r="BQ28" s="4">
        <v>1759418.3</v>
      </c>
      <c r="BR28" s="4">
        <v>1781168.6</v>
      </c>
      <c r="BS28" s="4">
        <v>1809733.2</v>
      </c>
      <c r="BT28" s="4">
        <v>1824693.3</v>
      </c>
      <c r="BU28" s="4">
        <v>1832524.2</v>
      </c>
      <c r="BV28" s="4">
        <v>1670011.9</v>
      </c>
      <c r="BW28" s="4">
        <v>1819161.7</v>
      </c>
      <c r="BX28" s="4">
        <v>1903966.7</v>
      </c>
      <c r="BY28" s="4">
        <v>1917249.4</v>
      </c>
    </row>
    <row r="29" spans="3:79" x14ac:dyDescent="0.3">
      <c r="AU29" s="86"/>
      <c r="AV29" s="43" t="s">
        <v>3</v>
      </c>
      <c r="AW29" s="4">
        <v>990520.9</v>
      </c>
      <c r="AX29" s="4">
        <v>1047745.4</v>
      </c>
      <c r="AY29" s="4">
        <v>1095091.6000000001</v>
      </c>
      <c r="AZ29" s="4">
        <v>1141256.8</v>
      </c>
      <c r="BA29" s="4">
        <v>1177549.7</v>
      </c>
      <c r="BB29" s="4">
        <v>1244744.2</v>
      </c>
      <c r="BC29" s="4">
        <v>1308623.1000000001</v>
      </c>
      <c r="BD29" s="4">
        <v>1355522.3</v>
      </c>
      <c r="BE29" s="4">
        <v>1399386</v>
      </c>
      <c r="BF29" s="4">
        <v>1457356.2</v>
      </c>
      <c r="BG29" s="4">
        <v>1499073.1</v>
      </c>
      <c r="BH29" s="4">
        <v>1559864.2</v>
      </c>
      <c r="BI29" s="4">
        <v>1621714.5</v>
      </c>
      <c r="BJ29" s="4">
        <v>1643718.8</v>
      </c>
      <c r="BK29" s="4">
        <v>1584106.8</v>
      </c>
      <c r="BL29" s="4">
        <v>1617944.7</v>
      </c>
      <c r="BM29" s="4">
        <v>1657362.2</v>
      </c>
      <c r="BN29" s="4">
        <v>1632898.5</v>
      </c>
      <c r="BO29" s="4">
        <v>1621260.7</v>
      </c>
      <c r="BP29" s="4">
        <v>1635870.7</v>
      </c>
      <c r="BQ29" s="4">
        <v>1663277.7</v>
      </c>
      <c r="BR29" s="4">
        <v>1704856.7</v>
      </c>
      <c r="BS29" s="4">
        <v>1744493</v>
      </c>
      <c r="BT29" s="4">
        <v>1777744.4</v>
      </c>
      <c r="BU29" s="4">
        <v>1804066.8</v>
      </c>
      <c r="BV29" s="4">
        <v>1670011.9</v>
      </c>
      <c r="BW29" s="4">
        <v>1842507.4</v>
      </c>
      <c r="BX29" s="4">
        <v>1997054.9</v>
      </c>
      <c r="BY29" s="4">
        <v>2128001.4</v>
      </c>
    </row>
    <row r="31" spans="3:79" x14ac:dyDescent="0.3">
      <c r="AV31" s="86" t="s">
        <v>0</v>
      </c>
      <c r="AW31" s="43" t="s">
        <v>2</v>
      </c>
      <c r="AX31" s="4">
        <f>(AX28/AW28-1)*100</f>
        <v>1.3455847719284764</v>
      </c>
      <c r="AY31" s="4">
        <f t="shared" ref="AY31:BD31" si="9">(AY28/AX28-1)*100</f>
        <v>1.925721226085253</v>
      </c>
      <c r="AZ31" s="4">
        <f t="shared" si="9"/>
        <v>1.8043732818638025</v>
      </c>
      <c r="BA31" s="4">
        <f t="shared" si="9"/>
        <v>1.6779915794342237</v>
      </c>
      <c r="BB31" s="4">
        <f t="shared" si="9"/>
        <v>3.8820988506265142</v>
      </c>
      <c r="BC31" s="4">
        <f t="shared" si="9"/>
        <v>2.0064332983773303</v>
      </c>
      <c r="BD31" s="4">
        <f t="shared" si="9"/>
        <v>0.26992966378873717</v>
      </c>
      <c r="BE31" s="4">
        <f>(BE28/BD28-1)*100</f>
        <v>6.6553808873193177E-2</v>
      </c>
      <c r="BF31" s="4">
        <f t="shared" ref="BF31:BY31" si="10">(BF28/BE28-1)*100</f>
        <v>1.4740217064723282</v>
      </c>
      <c r="BG31" s="4">
        <f t="shared" si="10"/>
        <v>0.76241067730646872</v>
      </c>
      <c r="BH31" s="4">
        <f t="shared" si="10"/>
        <v>1.7994799223424396</v>
      </c>
      <c r="BI31" s="4">
        <f t="shared" si="10"/>
        <v>1.4622920528929217</v>
      </c>
      <c r="BJ31" s="4">
        <f t="shared" si="10"/>
        <v>-1.0231385117709713</v>
      </c>
      <c r="BK31" s="4">
        <f t="shared" si="10"/>
        <v>-5.3051540123399077</v>
      </c>
      <c r="BL31" s="4">
        <f t="shared" si="10"/>
        <v>1.5291057324710033</v>
      </c>
      <c r="BM31" s="4">
        <f t="shared" si="10"/>
        <v>0.69546315444017903</v>
      </c>
      <c r="BN31" s="4">
        <f t="shared" si="10"/>
        <v>-3.1252387728299524</v>
      </c>
      <c r="BO31" s="4">
        <f t="shared" si="10"/>
        <v>-1.8180251074979337</v>
      </c>
      <c r="BP31" s="4">
        <f t="shared" si="10"/>
        <v>-1.3876173045490603E-3</v>
      </c>
      <c r="BQ31" s="4">
        <f t="shared" si="10"/>
        <v>0.8856676352408055</v>
      </c>
      <c r="BR31" s="4">
        <f t="shared" si="10"/>
        <v>1.2362210851166067</v>
      </c>
      <c r="BS31" s="4">
        <f t="shared" si="10"/>
        <v>1.6036999529410068</v>
      </c>
      <c r="BT31" s="4">
        <f t="shared" si="10"/>
        <v>0.82664671234411458</v>
      </c>
      <c r="BU31" s="4">
        <f t="shared" si="10"/>
        <v>0.4291625337803362</v>
      </c>
      <c r="BV31" s="4">
        <f t="shared" si="10"/>
        <v>-8.868221221853446</v>
      </c>
      <c r="BW31" s="4">
        <f t="shared" si="10"/>
        <v>8.9310621080005426</v>
      </c>
      <c r="BX31" s="4">
        <f t="shared" si="10"/>
        <v>4.6617626129661804</v>
      </c>
      <c r="BY31" s="4">
        <f t="shared" si="10"/>
        <v>0.69763299956873137</v>
      </c>
    </row>
    <row r="32" spans="3:79" x14ac:dyDescent="0.3">
      <c r="L32" s="51"/>
      <c r="AV32" s="86"/>
      <c r="AW32" s="43" t="s">
        <v>3</v>
      </c>
      <c r="AX32" s="4">
        <f>(AX29/AW29-1)*100</f>
        <v>5.7772127776405391</v>
      </c>
      <c r="AY32" s="4">
        <f t="shared" ref="AY32:BY32" si="11">(AY29/AX29-1)*100</f>
        <v>4.518864983802362</v>
      </c>
      <c r="AZ32" s="4">
        <f t="shared" si="11"/>
        <v>4.2156473485870816</v>
      </c>
      <c r="BA32" s="4">
        <f t="shared" si="11"/>
        <v>3.1800818185705459</v>
      </c>
      <c r="BB32" s="4">
        <f t="shared" si="11"/>
        <v>5.7062984262999716</v>
      </c>
      <c r="BC32" s="4">
        <f t="shared" si="11"/>
        <v>5.1318897489138759</v>
      </c>
      <c r="BD32" s="4">
        <f t="shared" si="11"/>
        <v>3.5838584845399701</v>
      </c>
      <c r="BE32" s="4">
        <f t="shared" si="11"/>
        <v>3.2359261075970425</v>
      </c>
      <c r="BF32" s="4">
        <f t="shared" si="11"/>
        <v>4.1425453734709405</v>
      </c>
      <c r="BG32" s="4">
        <f t="shared" si="11"/>
        <v>2.8625054053360577</v>
      </c>
      <c r="BH32" s="4">
        <f t="shared" si="11"/>
        <v>4.0552458715989115</v>
      </c>
      <c r="BI32" s="4">
        <f t="shared" si="11"/>
        <v>3.9651079882466744</v>
      </c>
      <c r="BJ32" s="4">
        <f t="shared" si="11"/>
        <v>1.3568541195136508</v>
      </c>
      <c r="BK32" s="4">
        <f t="shared" si="11"/>
        <v>-3.626654388816386</v>
      </c>
      <c r="BL32" s="4">
        <f t="shared" si="11"/>
        <v>2.136087036555856</v>
      </c>
      <c r="BM32" s="4">
        <f t="shared" si="11"/>
        <v>2.4362699170126234</v>
      </c>
      <c r="BN32" s="4">
        <f t="shared" si="11"/>
        <v>-1.4760623839496279</v>
      </c>
      <c r="BO32" s="4">
        <f t="shared" si="11"/>
        <v>-0.71270810769928916</v>
      </c>
      <c r="BP32" s="4">
        <f t="shared" si="11"/>
        <v>0.90115056757991141</v>
      </c>
      <c r="BQ32" s="4">
        <f t="shared" si="11"/>
        <v>1.6753769109013383</v>
      </c>
      <c r="BR32" s="4">
        <f t="shared" si="11"/>
        <v>2.4998230902752994</v>
      </c>
      <c r="BS32" s="4">
        <f t="shared" si="11"/>
        <v>2.3249050785324021</v>
      </c>
      <c r="BT32" s="4">
        <f t="shared" si="11"/>
        <v>1.9060781556589745</v>
      </c>
      <c r="BU32" s="4">
        <f t="shared" si="11"/>
        <v>1.4806627994440769</v>
      </c>
      <c r="BV32" s="4">
        <f t="shared" si="11"/>
        <v>-7.4307060026823972</v>
      </c>
      <c r="BW32" s="4">
        <f t="shared" si="11"/>
        <v>10.328998254443578</v>
      </c>
      <c r="BX32" s="4">
        <f t="shared" si="11"/>
        <v>8.387890328147396</v>
      </c>
      <c r="BY32" s="4">
        <f t="shared" si="11"/>
        <v>6.5569804816081989</v>
      </c>
    </row>
    <row r="34" spans="47:77" x14ac:dyDescent="0.3">
      <c r="BQ34" s="43">
        <v>2015</v>
      </c>
      <c r="BR34" s="43">
        <v>2016</v>
      </c>
      <c r="BS34" s="43">
        <v>2017</v>
      </c>
      <c r="BT34" s="43">
        <v>2018</v>
      </c>
      <c r="BU34" s="43">
        <v>2019</v>
      </c>
      <c r="BV34" s="43">
        <v>2020</v>
      </c>
      <c r="BW34" s="43">
        <v>2021</v>
      </c>
      <c r="BX34" s="43">
        <v>2022</v>
      </c>
      <c r="BY34" s="43">
        <v>2023</v>
      </c>
    </row>
    <row r="35" spans="47:77" x14ac:dyDescent="0.3">
      <c r="BP35" s="86" t="s">
        <v>1</v>
      </c>
      <c r="BQ35" s="7" t="s">
        <v>4</v>
      </c>
      <c r="BR35" s="4">
        <v>-0.1</v>
      </c>
      <c r="BS35" s="4">
        <v>1.2</v>
      </c>
      <c r="BT35" s="4">
        <v>1.1000000000000001</v>
      </c>
      <c r="BU35" s="4">
        <v>0.5</v>
      </c>
      <c r="BV35" s="4">
        <v>-0.2</v>
      </c>
      <c r="BW35" s="4">
        <v>1.9</v>
      </c>
      <c r="BX35" s="4">
        <v>7.9</v>
      </c>
      <c r="BY35" s="4">
        <v>5.3</v>
      </c>
    </row>
    <row r="36" spans="47:77" x14ac:dyDescent="0.3">
      <c r="BP36" s="86"/>
      <c r="BQ36" s="7" t="s">
        <v>5</v>
      </c>
      <c r="BR36" s="4">
        <v>-0.1</v>
      </c>
      <c r="BS36" s="4">
        <v>1.1000000000000001</v>
      </c>
      <c r="BT36" s="4">
        <v>1.1000000000000001</v>
      </c>
      <c r="BU36" s="4">
        <v>0.5</v>
      </c>
      <c r="BV36" s="4">
        <v>-0.3</v>
      </c>
      <c r="BW36" s="4">
        <v>1.9</v>
      </c>
      <c r="BX36" s="4">
        <v>8.1</v>
      </c>
      <c r="BY36" s="4">
        <v>5.4</v>
      </c>
    </row>
    <row r="39" spans="47:77" ht="12.75" customHeight="1" x14ac:dyDescent="0.3"/>
    <row r="44" spans="47:77" x14ac:dyDescent="0.3">
      <c r="AU44" s="87" t="s">
        <v>69</v>
      </c>
      <c r="AV44" s="87"/>
      <c r="AW44" s="87"/>
      <c r="AX44" s="4">
        <v>103.9</v>
      </c>
      <c r="AY44" s="4">
        <v>105.7</v>
      </c>
      <c r="AZ44" s="4">
        <v>107.6</v>
      </c>
      <c r="BA44" s="4">
        <v>109.3</v>
      </c>
      <c r="BB44" s="4">
        <v>112.1</v>
      </c>
      <c r="BC44" s="4">
        <v>115.1</v>
      </c>
      <c r="BD44" s="4">
        <v>117.9</v>
      </c>
      <c r="BE44" s="4">
        <v>120.8</v>
      </c>
      <c r="BF44" s="4">
        <v>123.2</v>
      </c>
      <c r="BG44" s="4">
        <v>125.3</v>
      </c>
      <c r="BH44" s="4">
        <v>127.8</v>
      </c>
      <c r="BI44" s="4">
        <v>130</v>
      </c>
      <c r="BJ44" s="4">
        <v>134.19999999999999</v>
      </c>
      <c r="BK44" s="4">
        <v>135.19999999999999</v>
      </c>
      <c r="BL44" s="4">
        <v>137.30000000000001</v>
      </c>
      <c r="BM44" s="4">
        <v>102.7</v>
      </c>
      <c r="BN44" s="4">
        <v>105.8</v>
      </c>
      <c r="BO44" s="4">
        <v>107</v>
      </c>
      <c r="BP44" s="4">
        <v>107.2</v>
      </c>
      <c r="BQ44" s="4">
        <v>107.1</v>
      </c>
      <c r="BR44" s="4">
        <v>99.9</v>
      </c>
      <c r="BS44" s="4">
        <v>101</v>
      </c>
      <c r="BT44" s="4">
        <v>102.1</v>
      </c>
      <c r="BU44" s="4">
        <v>102.6</v>
      </c>
      <c r="BV44" s="4">
        <v>102.3</v>
      </c>
      <c r="BW44" s="4">
        <v>104.2</v>
      </c>
      <c r="BX44" s="4">
        <v>112.6</v>
      </c>
      <c r="BY44" s="4">
        <v>118.7</v>
      </c>
    </row>
    <row r="45" spans="47:77" x14ac:dyDescent="0.3">
      <c r="AU45" s="87"/>
      <c r="AV45" s="87"/>
      <c r="AW45" s="87"/>
      <c r="AX45" s="4">
        <v>103.9</v>
      </c>
      <c r="AY45" s="4">
        <v>105.7</v>
      </c>
      <c r="AZ45" s="4">
        <v>107.6</v>
      </c>
      <c r="BA45" s="4">
        <v>109.3</v>
      </c>
      <c r="BB45" s="4">
        <v>112.1</v>
      </c>
      <c r="BC45" s="4">
        <v>115.1</v>
      </c>
      <c r="BD45" s="4">
        <v>117.9</v>
      </c>
      <c r="BE45" s="4">
        <v>120.8</v>
      </c>
      <c r="BF45" s="4">
        <v>123.2</v>
      </c>
      <c r="BG45" s="4">
        <v>125.3</v>
      </c>
      <c r="BH45" s="4">
        <v>127.8</v>
      </c>
      <c r="BI45" s="4">
        <v>130</v>
      </c>
      <c r="BJ45" s="4">
        <v>134.19999999999999</v>
      </c>
      <c r="BK45" s="4">
        <v>135.19999999999999</v>
      </c>
      <c r="BL45" s="4">
        <v>137.30000000000001</v>
      </c>
      <c r="BM45" s="4">
        <f>BM44*$BL$44/100</f>
        <v>141.00710000000001</v>
      </c>
      <c r="BN45" s="4">
        <f>BN44*$BL$44/100</f>
        <v>145.26339999999999</v>
      </c>
      <c r="BO45" s="4">
        <f t="shared" ref="BO45:BQ45" si="12">BO44*$BL$44/100</f>
        <v>146.911</v>
      </c>
      <c r="BP45" s="4">
        <f t="shared" si="12"/>
        <v>147.18560000000002</v>
      </c>
      <c r="BQ45" s="4">
        <f t="shared" si="12"/>
        <v>147.04830000000001</v>
      </c>
      <c r="BR45" s="4">
        <f>BR44*$BQ$45/100</f>
        <v>146.90125170000002</v>
      </c>
      <c r="BS45" s="4">
        <f>BS44*$BQ$45/100</f>
        <v>148.51878300000001</v>
      </c>
      <c r="BT45" s="4">
        <f t="shared" ref="BT45:BY45" si="13">BT44*$BQ$45/100</f>
        <v>150.13631430000001</v>
      </c>
      <c r="BU45" s="4">
        <f t="shared" si="13"/>
        <v>150.87155580000001</v>
      </c>
      <c r="BV45" s="4">
        <f t="shared" si="13"/>
        <v>150.4304109</v>
      </c>
      <c r="BW45" s="4">
        <f t="shared" si="13"/>
        <v>153.22432860000001</v>
      </c>
      <c r="BX45" s="4">
        <f t="shared" si="13"/>
        <v>165.5763858</v>
      </c>
      <c r="BY45" s="4">
        <f t="shared" si="13"/>
        <v>174.54633210000003</v>
      </c>
    </row>
    <row r="46" spans="47:77" x14ac:dyDescent="0.3">
      <c r="BM46" s="83">
        <v>2010</v>
      </c>
      <c r="BN46" s="83"/>
      <c r="BO46" s="83"/>
      <c r="BP46" s="83"/>
      <c r="BQ46" s="83"/>
      <c r="BR46" s="84">
        <v>2015</v>
      </c>
      <c r="BS46" s="84"/>
      <c r="BT46" s="84"/>
      <c r="BU46" s="84"/>
      <c r="BV46" s="84"/>
      <c r="BW46" s="84"/>
      <c r="BX46" s="84"/>
      <c r="BY46" s="84"/>
    </row>
    <row r="47" spans="47:77" x14ac:dyDescent="0.3">
      <c r="AY47" s="49">
        <f>AY45/AX45-1</f>
        <v>1.7324350336862304E-2</v>
      </c>
      <c r="AZ47" s="49">
        <f t="shared" ref="AZ47:BY47" si="14">AZ45/AY45-1</f>
        <v>1.7975402081362279E-2</v>
      </c>
      <c r="BA47" s="49">
        <f t="shared" si="14"/>
        <v>1.5799256505576231E-2</v>
      </c>
      <c r="BB47" s="49">
        <f t="shared" si="14"/>
        <v>2.5617566331198605E-2</v>
      </c>
      <c r="BC47" s="49">
        <f t="shared" si="14"/>
        <v>2.67618198037467E-2</v>
      </c>
      <c r="BD47" s="49">
        <f t="shared" si="14"/>
        <v>2.4326672458731657E-2</v>
      </c>
      <c r="BE47" s="49">
        <f t="shared" si="14"/>
        <v>2.4597116200169467E-2</v>
      </c>
      <c r="BF47" s="49">
        <f t="shared" si="14"/>
        <v>1.9867549668874274E-2</v>
      </c>
      <c r="BG47" s="49">
        <f t="shared" si="14"/>
        <v>1.7045454545454586E-2</v>
      </c>
      <c r="BH47" s="49">
        <f t="shared" si="14"/>
        <v>1.9952114924181918E-2</v>
      </c>
      <c r="BI47" s="49">
        <f t="shared" si="14"/>
        <v>1.7214397496087663E-2</v>
      </c>
      <c r="BJ47" s="49">
        <f t="shared" si="14"/>
        <v>3.2307692307692149E-2</v>
      </c>
      <c r="BK47" s="49">
        <f t="shared" si="14"/>
        <v>7.4515648286139768E-3</v>
      </c>
      <c r="BL47" s="49">
        <f t="shared" si="14"/>
        <v>1.5532544378698443E-2</v>
      </c>
      <c r="BM47" s="49">
        <f t="shared" si="14"/>
        <v>2.6999999999999913E-2</v>
      </c>
      <c r="BN47" s="49">
        <f t="shared" si="14"/>
        <v>3.0185004868549026E-2</v>
      </c>
      <c r="BO47" s="49">
        <f t="shared" si="14"/>
        <v>1.1342155009451904E-2</v>
      </c>
      <c r="BP47" s="49">
        <f t="shared" si="14"/>
        <v>1.8691588785049174E-3</v>
      </c>
      <c r="BQ47" s="49">
        <f t="shared" si="14"/>
        <v>-9.3283582089553896E-4</v>
      </c>
      <c r="BR47" s="49">
        <f t="shared" si="14"/>
        <v>-1.0000000000000009E-3</v>
      </c>
      <c r="BS47" s="49">
        <f t="shared" si="14"/>
        <v>1.1011011011010874E-2</v>
      </c>
      <c r="BT47" s="49">
        <f t="shared" si="14"/>
        <v>1.0891089108910901E-2</v>
      </c>
      <c r="BU47" s="49">
        <f t="shared" si="14"/>
        <v>4.8971596474045587E-3</v>
      </c>
      <c r="BV47" s="49">
        <f t="shared" si="14"/>
        <v>-2.9239766081872176E-3</v>
      </c>
      <c r="BW47" s="49">
        <f t="shared" si="14"/>
        <v>1.8572825024437911E-2</v>
      </c>
      <c r="BX47" s="49">
        <f t="shared" si="14"/>
        <v>8.0614203454894451E-2</v>
      </c>
      <c r="BY47" s="49">
        <f t="shared" si="14"/>
        <v>5.4174067495559752E-2</v>
      </c>
    </row>
  </sheetData>
  <mergeCells count="8">
    <mergeCell ref="F2:G3"/>
    <mergeCell ref="G7:H8"/>
    <mergeCell ref="BM46:BQ46"/>
    <mergeCell ref="BR46:BY46"/>
    <mergeCell ref="AU28:AU29"/>
    <mergeCell ref="AV31:AV32"/>
    <mergeCell ref="BP35:BP36"/>
    <mergeCell ref="AU44:AW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60B5-EFED-484E-98A3-C06620238C31}">
  <sheetPr>
    <tabColor rgb="FF666633"/>
  </sheetPr>
  <dimension ref="C2:CA53"/>
  <sheetViews>
    <sheetView topLeftCell="A70" workbookViewId="0">
      <selection activeCell="AU18" sqref="AU18"/>
    </sheetView>
  </sheetViews>
  <sheetFormatPr defaultColWidth="9.1796875" defaultRowHeight="13" x14ac:dyDescent="0.3"/>
  <cols>
    <col min="1" max="2" width="9.1796875" style="1"/>
    <col min="3" max="3" width="9.26953125" style="1" customWidth="1"/>
    <col min="4" max="46" width="9.26953125" style="1" bestFit="1" customWidth="1"/>
    <col min="47" max="52" width="12.26953125" style="1" bestFit="1" customWidth="1"/>
    <col min="53" max="69" width="11.7265625" style="1" bestFit="1" customWidth="1"/>
    <col min="70" max="77" width="10.453125" style="1" bestFit="1" customWidth="1"/>
    <col min="78" max="16384" width="9.1796875" style="1"/>
  </cols>
  <sheetData>
    <row r="2" spans="3:72" ht="12.75" customHeight="1" x14ac:dyDescent="0.3">
      <c r="F2" s="87" t="s">
        <v>48</v>
      </c>
      <c r="G2" s="87"/>
      <c r="H2" s="52" t="s">
        <v>6</v>
      </c>
      <c r="I2" s="4">
        <v>1</v>
      </c>
      <c r="J2" s="4">
        <v>1.1000000000000001</v>
      </c>
      <c r="K2" s="4">
        <v>1.1000000000000001</v>
      </c>
      <c r="L2" s="4">
        <v>1.2</v>
      </c>
      <c r="M2" s="4">
        <v>1.2</v>
      </c>
      <c r="N2" s="4">
        <v>1.3</v>
      </c>
      <c r="O2" s="4">
        <v>1.3</v>
      </c>
      <c r="P2" s="4">
        <v>1.5</v>
      </c>
      <c r="Q2" s="4">
        <v>1.6</v>
      </c>
      <c r="R2" s="4">
        <v>2</v>
      </c>
      <c r="S2" s="4">
        <v>2.1</v>
      </c>
      <c r="T2" s="4">
        <v>2.1</v>
      </c>
      <c r="U2" s="4">
        <v>2.2999999999999998</v>
      </c>
      <c r="V2" s="4">
        <v>2.4</v>
      </c>
      <c r="W2" s="4">
        <v>2.6</v>
      </c>
      <c r="X2" s="4">
        <v>3.1</v>
      </c>
      <c r="Y2" s="4">
        <v>3.4</v>
      </c>
      <c r="Z2" s="4">
        <v>3.8</v>
      </c>
      <c r="AA2" s="4">
        <v>4.5999999999999996</v>
      </c>
      <c r="AB2" s="4">
        <v>5.6</v>
      </c>
      <c r="AC2" s="4">
        <v>7.1</v>
      </c>
      <c r="AD2" s="4">
        <v>8.6</v>
      </c>
      <c r="AE2" s="4">
        <v>10.9</v>
      </c>
      <c r="AF2" s="4">
        <v>12.8</v>
      </c>
      <c r="AG2" s="4">
        <v>15.2</v>
      </c>
      <c r="AH2" s="4">
        <v>18.600000000000001</v>
      </c>
      <c r="AI2" s="4">
        <v>23</v>
      </c>
      <c r="AJ2" s="4">
        <v>27.1</v>
      </c>
      <c r="AK2" s="4">
        <v>31.1</v>
      </c>
      <c r="AL2" s="4">
        <v>34.700000000000003</v>
      </c>
      <c r="AM2" s="4">
        <v>38.5</v>
      </c>
      <c r="AN2" s="4">
        <v>40.299999999999997</v>
      </c>
      <c r="AO2" s="4">
        <v>43</v>
      </c>
      <c r="AP2" s="4">
        <v>45.6</v>
      </c>
      <c r="AQ2" s="4">
        <v>48.4</v>
      </c>
      <c r="AR2" s="4">
        <v>51.8</v>
      </c>
      <c r="AS2" s="4">
        <v>56.9</v>
      </c>
      <c r="AT2" s="4">
        <v>60</v>
      </c>
      <c r="AU2" s="4">
        <v>62.2</v>
      </c>
      <c r="AV2" s="4">
        <v>64.3</v>
      </c>
      <c r="AW2" s="4">
        <v>65.400000000000006</v>
      </c>
      <c r="AX2" s="4">
        <v>67.5</v>
      </c>
      <c r="AY2" s="4">
        <v>69.900000000000006</v>
      </c>
      <c r="AZ2" s="4">
        <v>71.900000000000006</v>
      </c>
      <c r="BA2" s="4">
        <v>73.5</v>
      </c>
      <c r="BB2" s="4">
        <v>75.099999999999994</v>
      </c>
      <c r="BC2" s="4">
        <v>76.400000000000006</v>
      </c>
      <c r="BD2" s="4">
        <v>78.3</v>
      </c>
      <c r="BE2" s="4">
        <v>80.400000000000006</v>
      </c>
      <c r="BF2" s="4">
        <v>82.9</v>
      </c>
      <c r="BG2" s="4">
        <v>85.4</v>
      </c>
      <c r="BH2" s="4">
        <v>88.2</v>
      </c>
      <c r="BI2" s="4">
        <v>90.8</v>
      </c>
      <c r="BJ2" s="4">
        <v>94</v>
      </c>
      <c r="BK2" s="4">
        <v>97.2</v>
      </c>
      <c r="BL2" s="4">
        <v>99.7</v>
      </c>
      <c r="BM2" s="4">
        <v>102.2</v>
      </c>
      <c r="BN2" s="4">
        <v>104.6</v>
      </c>
      <c r="BO2" s="4">
        <v>106.5</v>
      </c>
      <c r="BP2" s="4">
        <v>108.7</v>
      </c>
      <c r="BQ2" s="4">
        <v>111.1</v>
      </c>
    </row>
    <row r="3" spans="3:72" x14ac:dyDescent="0.3">
      <c r="F3" s="87"/>
      <c r="G3" s="87"/>
      <c r="H3" s="52" t="s">
        <v>7</v>
      </c>
      <c r="I3" s="4">
        <v>1.5</v>
      </c>
      <c r="J3" s="4">
        <v>1.7</v>
      </c>
      <c r="K3" s="4">
        <v>1.7</v>
      </c>
      <c r="L3" s="4">
        <v>1.9</v>
      </c>
      <c r="M3" s="4">
        <v>1.9</v>
      </c>
      <c r="N3" s="4">
        <v>2</v>
      </c>
      <c r="O3" s="4">
        <v>2.1</v>
      </c>
      <c r="P3" s="4">
        <v>2.2000000000000002</v>
      </c>
      <c r="Q3" s="4">
        <v>2.7</v>
      </c>
      <c r="R3" s="4">
        <v>3</v>
      </c>
      <c r="S3" s="4">
        <v>3.3</v>
      </c>
      <c r="T3" s="4">
        <v>3.3</v>
      </c>
      <c r="U3" s="4">
        <v>3.5</v>
      </c>
      <c r="V3" s="4">
        <v>3.7</v>
      </c>
      <c r="W3" s="4">
        <v>3.9</v>
      </c>
      <c r="X3" s="4">
        <v>4.4000000000000004</v>
      </c>
      <c r="Y3" s="4">
        <v>4.8</v>
      </c>
      <c r="Z3" s="4">
        <v>5.2</v>
      </c>
      <c r="AA3" s="4">
        <v>6.3</v>
      </c>
      <c r="AB3" s="4">
        <v>7.3</v>
      </c>
      <c r="AC3" s="4">
        <v>8.9</v>
      </c>
      <c r="AD3" s="4">
        <v>10.5</v>
      </c>
      <c r="AE3" s="4">
        <v>12.8</v>
      </c>
      <c r="AF3" s="4">
        <v>14.5</v>
      </c>
      <c r="AG3" s="4">
        <v>16.8</v>
      </c>
      <c r="AH3" s="4">
        <v>19.899999999999999</v>
      </c>
      <c r="AI3" s="4">
        <v>23.7</v>
      </c>
      <c r="AJ3" s="4">
        <v>27</v>
      </c>
      <c r="AK3" s="4">
        <v>30.5</v>
      </c>
      <c r="AL3" s="4">
        <v>33.9</v>
      </c>
      <c r="AM3" s="4">
        <v>37.5</v>
      </c>
      <c r="AN3" s="4">
        <v>39.1</v>
      </c>
      <c r="AO3" s="4">
        <v>41.9</v>
      </c>
      <c r="AP3" s="4">
        <v>44.4</v>
      </c>
      <c r="AQ3" s="4">
        <v>47.3</v>
      </c>
      <c r="AR3" s="4">
        <v>50.3</v>
      </c>
      <c r="AS3" s="4">
        <v>55.5</v>
      </c>
      <c r="AT3" s="4">
        <v>58.7</v>
      </c>
      <c r="AU3" s="4">
        <v>61.1</v>
      </c>
      <c r="AV3" s="4">
        <v>63.4</v>
      </c>
      <c r="AW3" s="4">
        <v>65</v>
      </c>
      <c r="AX3" s="4">
        <v>67.400000000000006</v>
      </c>
      <c r="AY3" s="4">
        <v>70.2</v>
      </c>
      <c r="AZ3" s="4">
        <v>72.2</v>
      </c>
      <c r="BA3" s="4">
        <v>73.7</v>
      </c>
      <c r="BB3" s="4">
        <v>75</v>
      </c>
      <c r="BC3" s="4">
        <v>76.5</v>
      </c>
      <c r="BD3" s="4">
        <v>78.599999999999994</v>
      </c>
      <c r="BE3" s="4">
        <v>80.5</v>
      </c>
      <c r="BF3" s="4">
        <v>83.1</v>
      </c>
      <c r="BG3" s="4">
        <v>85.3</v>
      </c>
      <c r="BH3" s="4">
        <v>88.1</v>
      </c>
      <c r="BI3" s="4">
        <v>90.8</v>
      </c>
      <c r="BJ3" s="4">
        <v>94</v>
      </c>
      <c r="BK3" s="4">
        <v>97.2</v>
      </c>
      <c r="BL3" s="4">
        <v>99.8</v>
      </c>
      <c r="BM3" s="4">
        <v>102.3</v>
      </c>
      <c r="BN3" s="4">
        <v>104.9</v>
      </c>
      <c r="BO3" s="4">
        <v>106.8</v>
      </c>
      <c r="BP3" s="4">
        <v>109.2</v>
      </c>
      <c r="BQ3" s="4">
        <v>112</v>
      </c>
    </row>
    <row r="4" spans="3:72" x14ac:dyDescent="0.3">
      <c r="F4" s="23"/>
      <c r="G4" s="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4">
        <v>27.4</v>
      </c>
      <c r="AK4" s="4">
        <v>31.4</v>
      </c>
      <c r="AL4" s="4">
        <v>35.200000000000003</v>
      </c>
      <c r="AM4" s="4">
        <v>38.700000000000003</v>
      </c>
      <c r="AN4" s="4">
        <v>40.6</v>
      </c>
      <c r="AO4" s="4">
        <v>43.5</v>
      </c>
      <c r="AP4" s="4">
        <v>46.8</v>
      </c>
      <c r="AQ4" s="4">
        <v>50.3</v>
      </c>
      <c r="AR4" s="4">
        <v>54.3</v>
      </c>
      <c r="AS4" s="4">
        <v>59.2</v>
      </c>
      <c r="AT4" s="4">
        <v>62</v>
      </c>
      <c r="AU4" s="4">
        <v>63.7</v>
      </c>
      <c r="AV4" s="4">
        <v>65.099999999999994</v>
      </c>
      <c r="AW4" s="4">
        <v>66.099999999999994</v>
      </c>
      <c r="AX4" s="4">
        <v>68.8</v>
      </c>
      <c r="AY4" s="4">
        <v>71.8</v>
      </c>
      <c r="AZ4" s="4">
        <v>73.599999999999994</v>
      </c>
      <c r="BA4" s="4">
        <v>74.900000000000006</v>
      </c>
      <c r="BB4" s="4">
        <v>76.3</v>
      </c>
      <c r="BC4" s="4">
        <v>78.3</v>
      </c>
      <c r="BD4" s="4">
        <v>79.8</v>
      </c>
      <c r="BE4" s="4">
        <v>81.7</v>
      </c>
      <c r="BF4" s="4">
        <v>84</v>
      </c>
      <c r="BG4" s="4">
        <v>87.3</v>
      </c>
      <c r="BH4" s="4">
        <v>90.6</v>
      </c>
      <c r="BI4" s="4">
        <v>91.9</v>
      </c>
      <c r="BJ4" s="4">
        <v>95.6</v>
      </c>
      <c r="BK4" s="4">
        <v>98.5</v>
      </c>
      <c r="BL4" s="4">
        <v>99.4</v>
      </c>
      <c r="BM4" s="4">
        <v>101.1</v>
      </c>
      <c r="BN4" s="4">
        <v>102.6</v>
      </c>
      <c r="BO4" s="4">
        <v>104</v>
      </c>
      <c r="BP4" s="4">
        <v>105.3</v>
      </c>
      <c r="BQ4" s="4">
        <v>106.5</v>
      </c>
    </row>
    <row r="5" spans="3:72" x14ac:dyDescent="0.3">
      <c r="C5" s="2"/>
      <c r="I5" s="5"/>
      <c r="J5" s="52">
        <v>1956</v>
      </c>
      <c r="K5" s="52">
        <v>1957</v>
      </c>
      <c r="L5" s="52">
        <v>1958</v>
      </c>
      <c r="M5" s="52">
        <v>1959</v>
      </c>
      <c r="N5" s="52">
        <v>1960</v>
      </c>
      <c r="O5" s="52">
        <v>1961</v>
      </c>
      <c r="P5" s="52">
        <v>1962</v>
      </c>
      <c r="Q5" s="52">
        <v>1963</v>
      </c>
      <c r="R5" s="52">
        <v>1964</v>
      </c>
      <c r="S5" s="52">
        <v>1965</v>
      </c>
      <c r="T5" s="52">
        <v>1966</v>
      </c>
      <c r="U5" s="52">
        <v>1967</v>
      </c>
      <c r="V5" s="52">
        <v>1968</v>
      </c>
      <c r="W5" s="52">
        <v>1969</v>
      </c>
      <c r="X5" s="52">
        <v>1970</v>
      </c>
      <c r="Y5" s="52">
        <v>1971</v>
      </c>
      <c r="Z5" s="52">
        <v>1972</v>
      </c>
      <c r="AA5" s="52">
        <v>1973</v>
      </c>
      <c r="AB5" s="52">
        <v>1974</v>
      </c>
      <c r="AC5" s="52">
        <v>1975</v>
      </c>
      <c r="AD5" s="52">
        <v>1976</v>
      </c>
      <c r="AE5" s="52">
        <v>1977</v>
      </c>
      <c r="AF5" s="52">
        <v>1978</v>
      </c>
      <c r="AG5" s="52">
        <v>1979</v>
      </c>
      <c r="AH5" s="52">
        <v>1980</v>
      </c>
      <c r="AI5" s="52">
        <v>1981</v>
      </c>
      <c r="AJ5" s="52">
        <v>1982</v>
      </c>
      <c r="AK5" s="52">
        <v>1983</v>
      </c>
      <c r="AL5" s="52">
        <v>1984</v>
      </c>
      <c r="AM5" s="52">
        <v>1985</v>
      </c>
      <c r="AN5" s="52">
        <v>1986</v>
      </c>
      <c r="AO5" s="52">
        <v>1987</v>
      </c>
      <c r="AP5" s="52">
        <v>1988</v>
      </c>
      <c r="AQ5" s="52">
        <v>1989</v>
      </c>
      <c r="AR5" s="52">
        <v>1990</v>
      </c>
      <c r="AS5" s="52">
        <v>1991</v>
      </c>
      <c r="AT5" s="52">
        <v>1992</v>
      </c>
      <c r="AU5" s="52">
        <v>1993</v>
      </c>
      <c r="AV5" s="52">
        <v>1994</v>
      </c>
      <c r="AW5" s="52">
        <v>1995</v>
      </c>
      <c r="AX5" s="52">
        <v>1996</v>
      </c>
      <c r="AY5" s="52">
        <v>1997</v>
      </c>
      <c r="AZ5" s="52">
        <v>1998</v>
      </c>
      <c r="BA5" s="52">
        <v>1999</v>
      </c>
      <c r="BB5" s="52">
        <v>2000</v>
      </c>
      <c r="BC5" s="52">
        <v>2001</v>
      </c>
      <c r="BD5" s="52">
        <v>2002</v>
      </c>
      <c r="BE5" s="52">
        <v>2003</v>
      </c>
      <c r="BF5" s="52">
        <v>2004</v>
      </c>
      <c r="BG5" s="52">
        <v>2005</v>
      </c>
      <c r="BH5" s="52">
        <v>2006</v>
      </c>
      <c r="BI5" s="52">
        <v>2007</v>
      </c>
      <c r="BJ5" s="52">
        <v>2008</v>
      </c>
      <c r="BK5" s="52">
        <v>2009</v>
      </c>
      <c r="BL5" s="52">
        <v>2010</v>
      </c>
      <c r="BM5" s="52">
        <v>2011</v>
      </c>
      <c r="BN5" s="52">
        <v>2012</v>
      </c>
      <c r="BO5" s="52">
        <v>2013</v>
      </c>
      <c r="BP5" s="52">
        <v>2014</v>
      </c>
      <c r="BQ5" s="52">
        <v>2015</v>
      </c>
    </row>
    <row r="6" spans="3:72" ht="63" x14ac:dyDescent="0.3">
      <c r="C6" s="2"/>
      <c r="G6" s="82"/>
      <c r="H6" s="82"/>
      <c r="I6" s="53" t="s">
        <v>57</v>
      </c>
      <c r="J6" s="20">
        <f>(J2/I2-1)</f>
        <v>0.10000000000000009</v>
      </c>
      <c r="K6" s="20">
        <f t="shared" ref="K6:BQ7" si="0">(K2/J2-1)</f>
        <v>0</v>
      </c>
      <c r="L6" s="20">
        <f t="shared" si="0"/>
        <v>9.0909090909090828E-2</v>
      </c>
      <c r="M6" s="20">
        <f t="shared" si="0"/>
        <v>0</v>
      </c>
      <c r="N6" s="20">
        <f t="shared" si="0"/>
        <v>8.3333333333333481E-2</v>
      </c>
      <c r="O6" s="20">
        <f t="shared" si="0"/>
        <v>0</v>
      </c>
      <c r="P6" s="20">
        <f t="shared" si="0"/>
        <v>0.15384615384615374</v>
      </c>
      <c r="Q6" s="20">
        <f t="shared" si="0"/>
        <v>6.6666666666666652E-2</v>
      </c>
      <c r="R6" s="20">
        <f t="shared" si="0"/>
        <v>0.25</v>
      </c>
      <c r="S6" s="20">
        <f t="shared" si="0"/>
        <v>5.0000000000000044E-2</v>
      </c>
      <c r="T6" s="20">
        <f t="shared" si="0"/>
        <v>0</v>
      </c>
      <c r="U6" s="20">
        <f t="shared" si="0"/>
        <v>9.5238095238095122E-2</v>
      </c>
      <c r="V6" s="20">
        <f t="shared" si="0"/>
        <v>4.3478260869565188E-2</v>
      </c>
      <c r="W6" s="20">
        <f t="shared" si="0"/>
        <v>8.3333333333333481E-2</v>
      </c>
      <c r="X6" s="20">
        <f t="shared" si="0"/>
        <v>0.19230769230769229</v>
      </c>
      <c r="Y6" s="20">
        <f t="shared" si="0"/>
        <v>9.6774193548387011E-2</v>
      </c>
      <c r="Z6" s="20">
        <f t="shared" si="0"/>
        <v>0.11764705882352944</v>
      </c>
      <c r="AA6" s="20">
        <f t="shared" si="0"/>
        <v>0.21052631578947367</v>
      </c>
      <c r="AB6" s="20">
        <f t="shared" si="0"/>
        <v>0.21739130434782616</v>
      </c>
      <c r="AC6" s="20">
        <f t="shared" si="0"/>
        <v>0.26785714285714279</v>
      </c>
      <c r="AD6" s="20">
        <f t="shared" si="0"/>
        <v>0.21126760563380276</v>
      </c>
      <c r="AE6" s="20">
        <f t="shared" si="0"/>
        <v>0.26744186046511631</v>
      </c>
      <c r="AF6" s="20">
        <f t="shared" si="0"/>
        <v>0.17431192660550465</v>
      </c>
      <c r="AG6" s="20">
        <f t="shared" si="0"/>
        <v>0.18749999999999978</v>
      </c>
      <c r="AH6" s="20">
        <f t="shared" si="0"/>
        <v>0.22368421052631593</v>
      </c>
      <c r="AI6" s="20">
        <f t="shared" si="0"/>
        <v>0.23655913978494625</v>
      </c>
      <c r="AJ6" s="20">
        <f t="shared" si="0"/>
        <v>0.17826086956521747</v>
      </c>
      <c r="AK6" s="20">
        <f t="shared" si="0"/>
        <v>0.14760147601476015</v>
      </c>
      <c r="AL6" s="20">
        <f t="shared" si="0"/>
        <v>0.11575562700964626</v>
      </c>
      <c r="AM6" s="20">
        <f t="shared" si="0"/>
        <v>0.10951008645533133</v>
      </c>
      <c r="AN6" s="20">
        <f t="shared" si="0"/>
        <v>4.6753246753246769E-2</v>
      </c>
      <c r="AO6" s="20">
        <f t="shared" si="0"/>
        <v>6.6997518610421913E-2</v>
      </c>
      <c r="AP6" s="20">
        <f t="shared" si="0"/>
        <v>6.0465116279069697E-2</v>
      </c>
      <c r="AQ6" s="20">
        <f t="shared" si="0"/>
        <v>6.1403508771929793E-2</v>
      </c>
      <c r="AR6" s="20">
        <f t="shared" si="0"/>
        <v>7.0247933884297398E-2</v>
      </c>
      <c r="AS6" s="20">
        <f t="shared" si="0"/>
        <v>9.8455598455598592E-2</v>
      </c>
      <c r="AT6" s="20">
        <f t="shared" si="0"/>
        <v>5.4481546572934914E-2</v>
      </c>
      <c r="AU6" s="20">
        <f t="shared" si="0"/>
        <v>3.6666666666666625E-2</v>
      </c>
      <c r="AV6" s="20">
        <f t="shared" si="0"/>
        <v>3.3762057877813501E-2</v>
      </c>
      <c r="AW6" s="20">
        <f t="shared" si="0"/>
        <v>1.7107309486780853E-2</v>
      </c>
      <c r="AX6" s="20">
        <f t="shared" si="0"/>
        <v>3.2110091743119185E-2</v>
      </c>
      <c r="AY6" s="20">
        <f t="shared" si="0"/>
        <v>3.5555555555555562E-2</v>
      </c>
      <c r="AZ6" s="20">
        <f t="shared" si="0"/>
        <v>2.8612303290414864E-2</v>
      </c>
      <c r="BA6" s="20">
        <f t="shared" si="0"/>
        <v>2.2253129346314182E-2</v>
      </c>
      <c r="BB6" s="20">
        <f t="shared" si="0"/>
        <v>2.1768707482993088E-2</v>
      </c>
      <c r="BC6" s="20">
        <f t="shared" si="0"/>
        <v>1.7310252996005415E-2</v>
      </c>
      <c r="BD6" s="20">
        <f t="shared" si="0"/>
        <v>2.4869109947643908E-2</v>
      </c>
      <c r="BE6" s="20">
        <f t="shared" si="0"/>
        <v>2.6819923371647514E-2</v>
      </c>
      <c r="BF6" s="20">
        <f t="shared" si="0"/>
        <v>3.1094527363184188E-2</v>
      </c>
      <c r="BG6" s="20">
        <f t="shared" si="0"/>
        <v>3.0156815440289586E-2</v>
      </c>
      <c r="BH6" s="20">
        <f t="shared" si="0"/>
        <v>3.2786885245901676E-2</v>
      </c>
      <c r="BI6" s="20">
        <f t="shared" si="0"/>
        <v>2.947845804988658E-2</v>
      </c>
      <c r="BJ6" s="20">
        <f t="shared" si="0"/>
        <v>3.524229074889873E-2</v>
      </c>
      <c r="BK6" s="20">
        <f t="shared" si="0"/>
        <v>3.4042553191489411E-2</v>
      </c>
      <c r="BL6" s="20">
        <f t="shared" si="0"/>
        <v>2.5720164609053464E-2</v>
      </c>
      <c r="BM6" s="20">
        <f t="shared" si="0"/>
        <v>2.5075225677031021E-2</v>
      </c>
      <c r="BN6" s="20">
        <f t="shared" si="0"/>
        <v>2.3483365949119372E-2</v>
      </c>
      <c r="BO6" s="20">
        <f t="shared" si="0"/>
        <v>1.8164435946462776E-2</v>
      </c>
      <c r="BP6" s="20">
        <f t="shared" si="0"/>
        <v>2.0657276995305285E-2</v>
      </c>
      <c r="BQ6" s="20">
        <f t="shared" si="0"/>
        <v>2.2079116835326484E-2</v>
      </c>
    </row>
    <row r="7" spans="3:72" ht="42" x14ac:dyDescent="0.3">
      <c r="C7" s="2"/>
      <c r="G7" s="82"/>
      <c r="H7" s="82"/>
      <c r="I7" s="53" t="s">
        <v>47</v>
      </c>
      <c r="J7" s="20">
        <f>(J3/I3-1)</f>
        <v>0.1333333333333333</v>
      </c>
      <c r="K7" s="20">
        <f t="shared" si="0"/>
        <v>0</v>
      </c>
      <c r="L7" s="20">
        <f t="shared" si="0"/>
        <v>0.11764705882352944</v>
      </c>
      <c r="M7" s="20">
        <f t="shared" si="0"/>
        <v>0</v>
      </c>
      <c r="N7" s="20">
        <f t="shared" si="0"/>
        <v>5.2631578947368363E-2</v>
      </c>
      <c r="O7" s="20">
        <f t="shared" si="0"/>
        <v>5.0000000000000044E-2</v>
      </c>
      <c r="P7" s="20">
        <f t="shared" si="0"/>
        <v>4.7619047619047672E-2</v>
      </c>
      <c r="Q7" s="20">
        <f t="shared" si="0"/>
        <v>0.22727272727272729</v>
      </c>
      <c r="R7" s="20">
        <f t="shared" si="0"/>
        <v>0.11111111111111094</v>
      </c>
      <c r="S7" s="20">
        <f t="shared" si="0"/>
        <v>9.9999999999999867E-2</v>
      </c>
      <c r="T7" s="20">
        <f t="shared" si="0"/>
        <v>0</v>
      </c>
      <c r="U7" s="20">
        <f t="shared" si="0"/>
        <v>6.0606060606060552E-2</v>
      </c>
      <c r="V7" s="20">
        <f t="shared" si="0"/>
        <v>5.7142857142857162E-2</v>
      </c>
      <c r="W7" s="20">
        <f t="shared" si="0"/>
        <v>5.4054054054053946E-2</v>
      </c>
      <c r="X7" s="20">
        <f t="shared" si="0"/>
        <v>0.12820512820512842</v>
      </c>
      <c r="Y7" s="20">
        <f t="shared" si="0"/>
        <v>9.0909090909090828E-2</v>
      </c>
      <c r="Z7" s="20">
        <f t="shared" si="0"/>
        <v>8.3333333333333481E-2</v>
      </c>
      <c r="AA7" s="20">
        <f t="shared" si="0"/>
        <v>0.21153846153846145</v>
      </c>
      <c r="AB7" s="20">
        <f t="shared" si="0"/>
        <v>0.15873015873015883</v>
      </c>
      <c r="AC7" s="20">
        <f t="shared" si="0"/>
        <v>0.21917808219178081</v>
      </c>
      <c r="AD7" s="20">
        <f t="shared" si="0"/>
        <v>0.1797752808988764</v>
      </c>
      <c r="AE7" s="20">
        <f t="shared" si="0"/>
        <v>0.21904761904761916</v>
      </c>
      <c r="AF7" s="20">
        <f t="shared" si="0"/>
        <v>0.1328125</v>
      </c>
      <c r="AG7" s="20">
        <f t="shared" si="0"/>
        <v>0.15862068965517251</v>
      </c>
      <c r="AH7" s="20">
        <f t="shared" si="0"/>
        <v>0.18452380952380931</v>
      </c>
      <c r="AI7" s="20">
        <f t="shared" si="0"/>
        <v>0.19095477386934667</v>
      </c>
      <c r="AJ7" s="20">
        <f t="shared" si="0"/>
        <v>0.139240506329114</v>
      </c>
      <c r="AK7" s="20">
        <f t="shared" si="0"/>
        <v>0.12962962962962954</v>
      </c>
      <c r="AL7" s="20">
        <f t="shared" si="0"/>
        <v>0.11147540983606552</v>
      </c>
      <c r="AM7" s="20">
        <f t="shared" si="0"/>
        <v>0.10619469026548667</v>
      </c>
      <c r="AN7" s="20">
        <f t="shared" si="0"/>
        <v>4.2666666666666631E-2</v>
      </c>
      <c r="AO7" s="20">
        <f t="shared" si="0"/>
        <v>7.1611253196930846E-2</v>
      </c>
      <c r="AP7" s="20">
        <f t="shared" si="0"/>
        <v>5.9665871121718395E-2</v>
      </c>
      <c r="AQ7" s="20">
        <f t="shared" si="0"/>
        <v>6.5315315315315203E-2</v>
      </c>
      <c r="AR7" s="20">
        <f t="shared" si="0"/>
        <v>6.3424947145877431E-2</v>
      </c>
      <c r="AS7" s="20">
        <f t="shared" si="0"/>
        <v>0.10337972166998011</v>
      </c>
      <c r="AT7" s="20">
        <f t="shared" si="0"/>
        <v>5.7657657657657735E-2</v>
      </c>
      <c r="AU7" s="20">
        <f t="shared" si="0"/>
        <v>4.0885860306643984E-2</v>
      </c>
      <c r="AV7" s="20">
        <f t="shared" si="0"/>
        <v>3.7643207855973859E-2</v>
      </c>
      <c r="AW7" s="20">
        <f t="shared" si="0"/>
        <v>2.5236593059936974E-2</v>
      </c>
      <c r="AX7" s="20">
        <f t="shared" si="0"/>
        <v>3.6923076923077058E-2</v>
      </c>
      <c r="AY7" s="20">
        <f t="shared" si="0"/>
        <v>4.1543026706231334E-2</v>
      </c>
      <c r="AZ7" s="20">
        <f t="shared" si="0"/>
        <v>2.8490028490028463E-2</v>
      </c>
      <c r="BA7" s="20">
        <f t="shared" si="0"/>
        <v>2.0775623268697974E-2</v>
      </c>
      <c r="BB7" s="20">
        <f t="shared" si="0"/>
        <v>1.7639077340569909E-2</v>
      </c>
      <c r="BC7" s="20">
        <f t="shared" si="0"/>
        <v>2.0000000000000018E-2</v>
      </c>
      <c r="BD7" s="20">
        <f t="shared" si="0"/>
        <v>2.7450980392156765E-2</v>
      </c>
      <c r="BE7" s="20">
        <f t="shared" si="0"/>
        <v>2.4173027989822016E-2</v>
      </c>
      <c r="BF7" s="20">
        <f t="shared" si="0"/>
        <v>3.2298136645962705E-2</v>
      </c>
      <c r="BG7" s="20">
        <f t="shared" si="0"/>
        <v>2.6474127557160054E-2</v>
      </c>
      <c r="BH7" s="20">
        <f t="shared" si="0"/>
        <v>3.2825322391559109E-2</v>
      </c>
      <c r="BI7" s="20">
        <f t="shared" si="0"/>
        <v>3.0646992054483624E-2</v>
      </c>
      <c r="BJ7" s="20">
        <f t="shared" si="0"/>
        <v>3.524229074889873E-2</v>
      </c>
      <c r="BK7" s="20">
        <f t="shared" si="0"/>
        <v>3.4042553191489411E-2</v>
      </c>
      <c r="BL7" s="20">
        <f t="shared" si="0"/>
        <v>2.6748971193415683E-2</v>
      </c>
      <c r="BM7" s="20">
        <f t="shared" si="0"/>
        <v>2.5050100200400882E-2</v>
      </c>
      <c r="BN7" s="20">
        <f t="shared" si="0"/>
        <v>2.5415444770283457E-2</v>
      </c>
      <c r="BO7" s="20">
        <f t="shared" si="0"/>
        <v>1.8112488083889433E-2</v>
      </c>
      <c r="BP7" s="20">
        <f t="shared" si="0"/>
        <v>2.2471910112359605E-2</v>
      </c>
      <c r="BQ7" s="20">
        <f t="shared" si="0"/>
        <v>2.564102564102555E-2</v>
      </c>
    </row>
    <row r="8" spans="3:72" ht="73.5" x14ac:dyDescent="0.3">
      <c r="C8" s="2"/>
      <c r="G8" s="23"/>
      <c r="H8" s="14"/>
      <c r="I8" s="53" t="s">
        <v>58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>
        <f>AK4/AJ4-1</f>
        <v>0.14598540145985406</v>
      </c>
      <c r="AL8" s="20">
        <f t="shared" ref="AL8:BP8" si="1">AL4/AK4-1</f>
        <v>0.12101910828025497</v>
      </c>
      <c r="AM8" s="20">
        <f t="shared" si="1"/>
        <v>9.9431818181818121E-2</v>
      </c>
      <c r="AN8" s="20">
        <f t="shared" si="1"/>
        <v>4.9095607235142058E-2</v>
      </c>
      <c r="AO8" s="20">
        <f t="shared" si="1"/>
        <v>7.1428571428571397E-2</v>
      </c>
      <c r="AP8" s="20">
        <f t="shared" si="1"/>
        <v>7.5862068965517171E-2</v>
      </c>
      <c r="AQ8" s="20">
        <f t="shared" si="1"/>
        <v>7.4786324786324743E-2</v>
      </c>
      <c r="AR8" s="20">
        <f t="shared" si="1"/>
        <v>7.9522862823061535E-2</v>
      </c>
      <c r="AS8" s="20">
        <f t="shared" si="1"/>
        <v>9.0239410681399734E-2</v>
      </c>
      <c r="AT8" s="20">
        <f t="shared" si="1"/>
        <v>4.7297297297297147E-2</v>
      </c>
      <c r="AU8" s="20">
        <f t="shared" si="1"/>
        <v>2.7419354838709831E-2</v>
      </c>
      <c r="AV8" s="20">
        <f t="shared" si="1"/>
        <v>2.19780219780219E-2</v>
      </c>
      <c r="AW8" s="20">
        <f t="shared" si="1"/>
        <v>1.5360983102918668E-2</v>
      </c>
      <c r="AX8" s="20">
        <f t="shared" si="1"/>
        <v>4.0847201210287398E-2</v>
      </c>
      <c r="AY8" s="20">
        <f t="shared" si="1"/>
        <v>4.3604651162790775E-2</v>
      </c>
      <c r="AZ8" s="20">
        <f t="shared" si="1"/>
        <v>2.5069637883008422E-2</v>
      </c>
      <c r="BA8" s="20">
        <f t="shared" si="1"/>
        <v>1.7663043478260976E-2</v>
      </c>
      <c r="BB8" s="20">
        <f t="shared" si="1"/>
        <v>1.8691588785046509E-2</v>
      </c>
      <c r="BC8" s="20">
        <f t="shared" si="1"/>
        <v>2.6212319790301475E-2</v>
      </c>
      <c r="BD8" s="20">
        <f t="shared" si="1"/>
        <v>1.9157088122605304E-2</v>
      </c>
      <c r="BE8" s="20">
        <f t="shared" si="1"/>
        <v>2.3809523809523947E-2</v>
      </c>
      <c r="BF8" s="20">
        <f t="shared" si="1"/>
        <v>2.8151774785801775E-2</v>
      </c>
      <c r="BG8" s="20">
        <f t="shared" si="1"/>
        <v>3.9285714285714146E-2</v>
      </c>
      <c r="BH8" s="20">
        <f t="shared" si="1"/>
        <v>3.7800687285223233E-2</v>
      </c>
      <c r="BI8" s="20">
        <f t="shared" si="1"/>
        <v>1.4348785871964864E-2</v>
      </c>
      <c r="BJ8" s="20">
        <f t="shared" si="1"/>
        <v>4.0261153427638696E-2</v>
      </c>
      <c r="BK8" s="20">
        <f t="shared" si="1"/>
        <v>3.0334728033472924E-2</v>
      </c>
      <c r="BL8" s="20">
        <f t="shared" si="1"/>
        <v>9.1370558375634126E-3</v>
      </c>
      <c r="BM8" s="20">
        <f t="shared" si="1"/>
        <v>1.7102615694164935E-2</v>
      </c>
      <c r="BN8" s="20">
        <f t="shared" si="1"/>
        <v>1.4836795252225476E-2</v>
      </c>
      <c r="BO8" s="20">
        <f t="shared" si="1"/>
        <v>1.3645224171540127E-2</v>
      </c>
      <c r="BP8" s="20">
        <f t="shared" si="1"/>
        <v>1.2499999999999956E-2</v>
      </c>
      <c r="BQ8" s="20">
        <f>BP4/BO4-1</f>
        <v>1.2499999999999956E-2</v>
      </c>
    </row>
    <row r="9" spans="3:72" ht="15" customHeight="1" x14ac:dyDescent="0.3">
      <c r="C9" s="2"/>
      <c r="D9" s="5"/>
      <c r="E9" s="5"/>
      <c r="F9" s="5"/>
      <c r="H9" s="21"/>
      <c r="I9" s="54" t="s">
        <v>50</v>
      </c>
      <c r="J9" s="20">
        <f>J21/100</f>
        <v>0.05</v>
      </c>
      <c r="K9" s="20">
        <f t="shared" ref="K9:BQ9" si="2">K21/100</f>
        <v>1.9E-2</v>
      </c>
      <c r="L9" s="20">
        <f t="shared" si="2"/>
        <v>4.8000000000000001E-2</v>
      </c>
      <c r="M9" s="20">
        <f t="shared" si="2"/>
        <v>-4.0000000000000001E-3</v>
      </c>
      <c r="N9" s="20">
        <f t="shared" si="2"/>
        <v>2.7000000000000003E-2</v>
      </c>
      <c r="O9" s="20">
        <f t="shared" si="2"/>
        <v>2.8999999999999998E-2</v>
      </c>
      <c r="P9" s="20">
        <f t="shared" si="2"/>
        <v>5.0999999999999997E-2</v>
      </c>
      <c r="Q9" s="20">
        <f t="shared" si="2"/>
        <v>7.4999999999999997E-2</v>
      </c>
      <c r="R9" s="20">
        <f t="shared" si="2"/>
        <v>5.9000000000000004E-2</v>
      </c>
      <c r="S9" s="20">
        <f t="shared" si="2"/>
        <v>4.2999999999999997E-2</v>
      </c>
      <c r="T9" s="20">
        <f t="shared" si="2"/>
        <v>0.02</v>
      </c>
      <c r="U9" s="20">
        <f t="shared" si="2"/>
        <v>0.02</v>
      </c>
      <c r="V9" s="20">
        <f t="shared" si="2"/>
        <v>1.3000000000000001E-2</v>
      </c>
      <c r="W9" s="20">
        <f t="shared" si="2"/>
        <v>2.7999999999999997E-2</v>
      </c>
      <c r="X9" s="20">
        <f t="shared" si="2"/>
        <v>5.0999999999999997E-2</v>
      </c>
      <c r="Y9" s="20">
        <f t="shared" si="2"/>
        <v>0.05</v>
      </c>
      <c r="Z9" s="20">
        <f t="shared" si="2"/>
        <v>5.5999999999999994E-2</v>
      </c>
      <c r="AA9" s="20">
        <f t="shared" si="2"/>
        <v>0.10400000000000001</v>
      </c>
      <c r="AB9" s="20">
        <f t="shared" si="2"/>
        <v>0.19399999999999998</v>
      </c>
      <c r="AC9" s="20">
        <f t="shared" si="2"/>
        <v>0.17199999999999999</v>
      </c>
      <c r="AD9" s="20">
        <f t="shared" si="2"/>
        <v>0.16500000000000001</v>
      </c>
      <c r="AE9" s="20">
        <f t="shared" si="2"/>
        <v>0.18100000000000002</v>
      </c>
      <c r="AF9" s="20">
        <f t="shared" si="2"/>
        <v>0.124</v>
      </c>
      <c r="AG9" s="20">
        <f t="shared" si="2"/>
        <v>0.157</v>
      </c>
      <c r="AH9" s="20">
        <f t="shared" si="2"/>
        <v>0.21100000000000002</v>
      </c>
      <c r="AI9" s="20">
        <f t="shared" si="2"/>
        <v>0.187</v>
      </c>
      <c r="AJ9" s="20">
        <f t="shared" si="2"/>
        <v>0.16300000000000001</v>
      </c>
      <c r="AK9" s="20">
        <f t="shared" si="2"/>
        <v>0.15</v>
      </c>
      <c r="AL9" s="20">
        <f t="shared" si="2"/>
        <v>0.106</v>
      </c>
      <c r="AM9" s="20">
        <f t="shared" si="2"/>
        <v>8.5999999999999993E-2</v>
      </c>
      <c r="AN9" s="20">
        <f t="shared" si="2"/>
        <v>6.0999999999999999E-2</v>
      </c>
      <c r="AO9" s="20">
        <f t="shared" si="2"/>
        <v>4.5999999999999999E-2</v>
      </c>
      <c r="AP9" s="20">
        <f t="shared" si="2"/>
        <v>0.05</v>
      </c>
      <c r="AQ9" s="20">
        <f t="shared" si="2"/>
        <v>6.6000000000000003E-2</v>
      </c>
      <c r="AR9" s="20">
        <f t="shared" si="2"/>
        <v>6.0999999999999999E-2</v>
      </c>
      <c r="AS9" s="20">
        <f t="shared" si="2"/>
        <v>6.4000000000000001E-2</v>
      </c>
      <c r="AT9" s="20">
        <f t="shared" si="2"/>
        <v>5.4000000000000006E-2</v>
      </c>
      <c r="AU9" s="20">
        <f t="shared" si="2"/>
        <v>4.2000000000000003E-2</v>
      </c>
      <c r="AV9" s="20">
        <f t="shared" si="2"/>
        <v>3.9E-2</v>
      </c>
      <c r="AW9" s="20">
        <f t="shared" si="2"/>
        <v>5.4000000000000006E-2</v>
      </c>
      <c r="AX9" s="20">
        <f t="shared" si="2"/>
        <v>3.9E-2</v>
      </c>
      <c r="AY9" s="20">
        <f t="shared" si="2"/>
        <v>1.7000000000000001E-2</v>
      </c>
      <c r="AZ9" s="20">
        <f t="shared" si="2"/>
        <v>1.8000000000000002E-2</v>
      </c>
      <c r="BA9" s="20">
        <f t="shared" si="2"/>
        <v>1.6E-2</v>
      </c>
      <c r="BB9" s="20">
        <f t="shared" si="2"/>
        <v>2.6000000000000002E-2</v>
      </c>
      <c r="BC9" s="20">
        <f t="shared" si="2"/>
        <v>2.7000000000000003E-2</v>
      </c>
      <c r="BD9" s="20">
        <f t="shared" si="2"/>
        <v>2.4E-2</v>
      </c>
      <c r="BE9" s="20">
        <f t="shared" si="2"/>
        <v>2.5000000000000001E-2</v>
      </c>
      <c r="BF9" s="20">
        <f t="shared" si="2"/>
        <v>0.02</v>
      </c>
      <c r="BG9" s="20">
        <f t="shared" si="2"/>
        <v>1.7000000000000001E-2</v>
      </c>
      <c r="BH9" s="20">
        <f t="shared" si="2"/>
        <v>0.02</v>
      </c>
      <c r="BI9" s="20">
        <f t="shared" si="2"/>
        <v>1.7000000000000001E-2</v>
      </c>
      <c r="BJ9" s="20">
        <f t="shared" si="2"/>
        <v>3.2000000000000001E-2</v>
      </c>
      <c r="BK9" s="20">
        <f t="shared" si="2"/>
        <v>6.9999999999999993E-3</v>
      </c>
      <c r="BL9" s="20">
        <f t="shared" si="2"/>
        <v>1.6E-2</v>
      </c>
      <c r="BM9" s="20">
        <f t="shared" si="2"/>
        <v>2.7000000000000003E-2</v>
      </c>
      <c r="BN9" s="20">
        <f t="shared" si="2"/>
        <v>0.03</v>
      </c>
      <c r="BO9" s="20">
        <f t="shared" si="2"/>
        <v>1.1000000000000001E-2</v>
      </c>
      <c r="BP9" s="20">
        <f t="shared" si="2"/>
        <v>2E-3</v>
      </c>
      <c r="BQ9" s="20">
        <f t="shared" si="2"/>
        <v>-1E-3</v>
      </c>
    </row>
    <row r="10" spans="3:72" ht="15" customHeight="1" x14ac:dyDescent="0.3">
      <c r="C10" s="2"/>
      <c r="D10" s="5"/>
      <c r="E10" s="5"/>
      <c r="F10" s="5"/>
      <c r="H10" s="21"/>
      <c r="I10" s="54" t="s">
        <v>52</v>
      </c>
      <c r="J10" s="20">
        <f>J20/100</f>
        <v>4.9696655767500889E-2</v>
      </c>
      <c r="K10" s="20">
        <f t="shared" ref="K10:BQ10" si="3">K20/100</f>
        <v>5.7225972405037878E-2</v>
      </c>
      <c r="L10" s="20">
        <f t="shared" si="3"/>
        <v>5.941616606783711E-2</v>
      </c>
      <c r="M10" s="20">
        <f t="shared" si="3"/>
        <v>7.1166875950810893E-2</v>
      </c>
      <c r="N10" s="20">
        <f t="shared" si="3"/>
        <v>7.7066467807498207E-2</v>
      </c>
      <c r="O10" s="20">
        <f t="shared" si="3"/>
        <v>8.4669011671434619E-2</v>
      </c>
      <c r="P10" s="20">
        <f t="shared" si="3"/>
        <v>6.9818561646785182E-2</v>
      </c>
      <c r="Q10" s="20">
        <f t="shared" si="3"/>
        <v>6.2168461149314284E-2</v>
      </c>
      <c r="R10" s="20">
        <f t="shared" si="3"/>
        <v>3.9594995892150424E-2</v>
      </c>
      <c r="S10" s="20">
        <f t="shared" si="3"/>
        <v>4.6042314259870522E-2</v>
      </c>
      <c r="T10" s="20">
        <f t="shared" si="3"/>
        <v>6.6830146134739157E-2</v>
      </c>
      <c r="U10" s="20">
        <f t="shared" si="3"/>
        <v>7.7143654970217176E-2</v>
      </c>
      <c r="V10" s="20">
        <f t="shared" si="3"/>
        <v>7.3197062499793478E-2</v>
      </c>
      <c r="W10" s="20">
        <f t="shared" si="3"/>
        <v>6.5943158070161018E-2</v>
      </c>
      <c r="X10" s="20">
        <f t="shared" si="3"/>
        <v>6.0356138523988391E-2</v>
      </c>
      <c r="Y10" s="20">
        <f t="shared" si="3"/>
        <v>1.6148350795787109E-2</v>
      </c>
      <c r="Z10" s="20">
        <f t="shared" si="3"/>
        <v>3.425476262878064E-2</v>
      </c>
      <c r="AA10" s="20">
        <f t="shared" si="3"/>
        <v>6.7196685399274689E-2</v>
      </c>
      <c r="AB10" s="20">
        <f t="shared" si="3"/>
        <v>5.0496244107243203E-2</v>
      </c>
      <c r="AC10" s="20">
        <f t="shared" si="3"/>
        <v>-2.4121438374399274E-2</v>
      </c>
      <c r="AD10" s="20">
        <f t="shared" si="3"/>
        <v>6.6495719927406605E-2</v>
      </c>
      <c r="AE10" s="20">
        <f t="shared" si="3"/>
        <v>2.1889327701312737E-2</v>
      </c>
      <c r="AF10" s="20">
        <f t="shared" si="3"/>
        <v>2.898745503690776E-2</v>
      </c>
      <c r="AG10" s="20">
        <f t="shared" si="3"/>
        <v>5.5583204127682535E-2</v>
      </c>
      <c r="AH10" s="20">
        <f t="shared" si="3"/>
        <v>3.0991888850182933E-2</v>
      </c>
      <c r="AI10" s="20">
        <f t="shared" si="3"/>
        <v>5.5674004218246864E-3</v>
      </c>
      <c r="AJ10" s="20">
        <f t="shared" si="3"/>
        <v>1.5573506358596489E-3</v>
      </c>
      <c r="AK10" s="20">
        <f t="shared" si="3"/>
        <v>9.2506137910145017E-3</v>
      </c>
      <c r="AL10" s="20">
        <f t="shared" si="3"/>
        <v>3.0126964403912666E-2</v>
      </c>
      <c r="AM10" s="20">
        <f t="shared" si="3"/>
        <v>2.6210108975416518E-2</v>
      </c>
      <c r="AN10" s="20">
        <f t="shared" si="3"/>
        <v>2.7098760679194527E-2</v>
      </c>
      <c r="AO10" s="20">
        <f t="shared" si="3"/>
        <v>3.0669845835973604E-2</v>
      </c>
      <c r="AP10" s="20">
        <f t="shared" si="3"/>
        <v>4.0290296111269157E-2</v>
      </c>
      <c r="AQ10" s="20">
        <f t="shared" si="3"/>
        <v>3.2523961570383196E-2</v>
      </c>
      <c r="AR10" s="20">
        <f t="shared" si="3"/>
        <v>1.9824534458342525E-2</v>
      </c>
      <c r="AS10" s="20">
        <f t="shared" si="3"/>
        <v>1.4389826104739711E-2</v>
      </c>
      <c r="AT10" s="20">
        <f t="shared" si="3"/>
        <v>7.2285347061502138E-3</v>
      </c>
      <c r="AU10" s="20">
        <f t="shared" si="3"/>
        <v>-8.3500348910969541E-3</v>
      </c>
      <c r="AV10" s="20">
        <f t="shared" si="3"/>
        <v>2.0742551539072451E-2</v>
      </c>
      <c r="AW10" s="20">
        <f t="shared" si="3"/>
        <v>2.682782356891053E-2</v>
      </c>
      <c r="AX10" s="20">
        <f t="shared" si="3"/>
        <v>1.2863694039148187E-2</v>
      </c>
      <c r="AY10" s="20">
        <f t="shared" si="3"/>
        <v>1.8353619896630136E-2</v>
      </c>
      <c r="AZ10" s="20">
        <f t="shared" si="3"/>
        <v>1.6160760336055801E-2</v>
      </c>
      <c r="BA10" s="20">
        <f t="shared" si="3"/>
        <v>1.5598502802657493E-2</v>
      </c>
      <c r="BB10" s="20">
        <f t="shared" si="3"/>
        <v>3.7101065868926072E-2</v>
      </c>
      <c r="BC10" s="20">
        <f t="shared" si="3"/>
        <v>1.7721887614099499E-2</v>
      </c>
      <c r="BD10" s="20">
        <f t="shared" si="3"/>
        <v>2.485474395691085E-3</v>
      </c>
      <c r="BE10" s="20">
        <f t="shared" si="3"/>
        <v>1.5131818840843892E-3</v>
      </c>
      <c r="BF10" s="20">
        <f t="shared" si="3"/>
        <v>1.5819388612924142E-2</v>
      </c>
      <c r="BG10" s="20">
        <f t="shared" si="3"/>
        <v>9.4966625764865854E-3</v>
      </c>
      <c r="BH10" s="20">
        <f t="shared" si="3"/>
        <v>2.0065866547446944E-2</v>
      </c>
      <c r="BI10" s="20">
        <f t="shared" si="3"/>
        <v>1.4738685466187746E-2</v>
      </c>
      <c r="BJ10" s="20">
        <f t="shared" si="3"/>
        <v>-1.0504028348038333E-2</v>
      </c>
      <c r="BK10" s="20">
        <f t="shared" si="3"/>
        <v>-5.4820550401474433E-2</v>
      </c>
      <c r="BL10" s="20">
        <f t="shared" si="3"/>
        <v>1.6865234030892112E-2</v>
      </c>
      <c r="BM10" s="20">
        <f t="shared" si="3"/>
        <v>5.7662302210420083E-3</v>
      </c>
      <c r="BN10" s="20">
        <f t="shared" si="3"/>
        <v>-2.8190137792549308E-2</v>
      </c>
      <c r="BO10" s="20">
        <f t="shared" si="3"/>
        <v>-1.7281608024923116E-2</v>
      </c>
      <c r="BP10" s="20">
        <f t="shared" si="3"/>
        <v>1.1367323787827388E-3</v>
      </c>
      <c r="BQ10" s="20">
        <f t="shared" si="3"/>
        <v>9.519588718509624E-3</v>
      </c>
    </row>
    <row r="11" spans="3:72" ht="15" customHeight="1" x14ac:dyDescent="0.3">
      <c r="C11" s="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3:72" x14ac:dyDescent="0.3">
      <c r="C12" s="2"/>
      <c r="D12" s="5"/>
      <c r="E12" s="5"/>
      <c r="F12" s="5"/>
      <c r="G12" s="5"/>
      <c r="H12" s="5"/>
      <c r="J12" s="52">
        <v>1956</v>
      </c>
      <c r="K12" s="52">
        <v>1957</v>
      </c>
      <c r="L12" s="52">
        <v>1958</v>
      </c>
      <c r="M12" s="52">
        <v>1959</v>
      </c>
      <c r="N12" s="52">
        <v>1960</v>
      </c>
      <c r="O12" s="52">
        <v>1961</v>
      </c>
      <c r="P12" s="52">
        <v>1962</v>
      </c>
      <c r="Q12" s="52">
        <v>1963</v>
      </c>
      <c r="R12" s="52">
        <v>1964</v>
      </c>
      <c r="S12" s="52">
        <v>1965</v>
      </c>
      <c r="T12" s="52">
        <v>1966</v>
      </c>
      <c r="U12" s="52">
        <v>1967</v>
      </c>
      <c r="V12" s="52">
        <v>1968</v>
      </c>
      <c r="W12" s="52">
        <v>1969</v>
      </c>
      <c r="X12" s="52">
        <v>1970</v>
      </c>
      <c r="Y12" s="52">
        <v>1971</v>
      </c>
      <c r="Z12" s="52">
        <v>1972</v>
      </c>
      <c r="AA12" s="52">
        <v>1973</v>
      </c>
      <c r="AB12" s="52">
        <v>1974</v>
      </c>
      <c r="AC12" s="52">
        <v>1975</v>
      </c>
      <c r="AD12" s="52">
        <v>1976</v>
      </c>
      <c r="AE12" s="52">
        <v>1977</v>
      </c>
      <c r="AF12" s="52">
        <v>1978</v>
      </c>
      <c r="AG12" s="52">
        <v>1979</v>
      </c>
      <c r="AH12" s="52">
        <v>1980</v>
      </c>
      <c r="AI12" s="52">
        <v>1981</v>
      </c>
      <c r="AJ12" s="52">
        <v>1982</v>
      </c>
      <c r="AK12" s="52">
        <v>1983</v>
      </c>
      <c r="AL12" s="52">
        <v>1984</v>
      </c>
      <c r="AM12" s="52">
        <v>1985</v>
      </c>
      <c r="AN12" s="52">
        <v>1986</v>
      </c>
      <c r="AO12" s="52">
        <v>1987</v>
      </c>
      <c r="AP12" s="52">
        <v>1988</v>
      </c>
      <c r="AQ12" s="52">
        <v>1989</v>
      </c>
      <c r="AR12" s="52">
        <v>1990</v>
      </c>
      <c r="AS12" s="52">
        <v>1991</v>
      </c>
      <c r="AT12" s="52">
        <v>1992</v>
      </c>
      <c r="AU12" s="52">
        <v>1993</v>
      </c>
      <c r="AV12" s="52">
        <v>1994</v>
      </c>
      <c r="AW12" s="52">
        <v>1995</v>
      </c>
      <c r="AX12" s="52">
        <v>1996</v>
      </c>
      <c r="AY12" s="52">
        <v>1997</v>
      </c>
      <c r="AZ12" s="52">
        <v>1998</v>
      </c>
      <c r="BA12" s="52">
        <v>1999</v>
      </c>
      <c r="BB12" s="52">
        <v>2000</v>
      </c>
      <c r="BC12" s="52">
        <v>2001</v>
      </c>
      <c r="BD12" s="52">
        <v>2002</v>
      </c>
      <c r="BE12" s="52">
        <v>2003</v>
      </c>
      <c r="BF12" s="52">
        <v>2004</v>
      </c>
      <c r="BG12" s="52">
        <v>2005</v>
      </c>
      <c r="BH12" s="52">
        <v>2006</v>
      </c>
      <c r="BI12" s="52">
        <v>2007</v>
      </c>
      <c r="BJ12" s="52">
        <v>2008</v>
      </c>
      <c r="BK12" s="52">
        <v>2009</v>
      </c>
      <c r="BL12" s="52">
        <v>2010</v>
      </c>
      <c r="BM12" s="52">
        <v>2011</v>
      </c>
      <c r="BN12" s="52">
        <v>2012</v>
      </c>
      <c r="BO12" s="52">
        <v>2013</v>
      </c>
      <c r="BP12" s="52">
        <v>2014</v>
      </c>
      <c r="BQ12" s="52">
        <v>2015</v>
      </c>
    </row>
    <row r="13" spans="3:72" x14ac:dyDescent="0.3">
      <c r="C13" s="2"/>
      <c r="D13" s="5"/>
      <c r="E13" s="5"/>
      <c r="F13" s="5"/>
      <c r="G13" s="5"/>
      <c r="H13" s="5"/>
      <c r="I13" s="55" t="s">
        <v>61</v>
      </c>
      <c r="J13" s="20">
        <f>J8-J9</f>
        <v>-0.05</v>
      </c>
      <c r="K13" s="20">
        <f t="shared" ref="K13:BQ13" si="4">K8-K9</f>
        <v>-1.9E-2</v>
      </c>
      <c r="L13" s="20">
        <f t="shared" si="4"/>
        <v>-4.8000000000000001E-2</v>
      </c>
      <c r="M13" s="20">
        <f t="shared" si="4"/>
        <v>4.0000000000000001E-3</v>
      </c>
      <c r="N13" s="20">
        <f t="shared" si="4"/>
        <v>-2.7000000000000003E-2</v>
      </c>
      <c r="O13" s="20">
        <f t="shared" si="4"/>
        <v>-2.8999999999999998E-2</v>
      </c>
      <c r="P13" s="20">
        <f t="shared" si="4"/>
        <v>-5.0999999999999997E-2</v>
      </c>
      <c r="Q13" s="20">
        <f t="shared" si="4"/>
        <v>-7.4999999999999997E-2</v>
      </c>
      <c r="R13" s="20">
        <f t="shared" si="4"/>
        <v>-5.9000000000000004E-2</v>
      </c>
      <c r="S13" s="20">
        <f t="shared" si="4"/>
        <v>-4.2999999999999997E-2</v>
      </c>
      <c r="T13" s="20">
        <f t="shared" si="4"/>
        <v>-0.02</v>
      </c>
      <c r="U13" s="20">
        <f t="shared" si="4"/>
        <v>-0.02</v>
      </c>
      <c r="V13" s="20">
        <f t="shared" si="4"/>
        <v>-1.3000000000000001E-2</v>
      </c>
      <c r="W13" s="20">
        <f t="shared" si="4"/>
        <v>-2.7999999999999997E-2</v>
      </c>
      <c r="X13" s="20">
        <f t="shared" si="4"/>
        <v>-5.0999999999999997E-2</v>
      </c>
      <c r="Y13" s="20">
        <f t="shared" si="4"/>
        <v>-0.05</v>
      </c>
      <c r="Z13" s="20">
        <f t="shared" si="4"/>
        <v>-5.5999999999999994E-2</v>
      </c>
      <c r="AA13" s="20">
        <f t="shared" si="4"/>
        <v>-0.10400000000000001</v>
      </c>
      <c r="AB13" s="20">
        <f t="shared" si="4"/>
        <v>-0.19399999999999998</v>
      </c>
      <c r="AC13" s="20">
        <f t="shared" si="4"/>
        <v>-0.17199999999999999</v>
      </c>
      <c r="AD13" s="20">
        <f t="shared" si="4"/>
        <v>-0.16500000000000001</v>
      </c>
      <c r="AE13" s="20">
        <f t="shared" si="4"/>
        <v>-0.18100000000000002</v>
      </c>
      <c r="AF13" s="20">
        <f t="shared" si="4"/>
        <v>-0.124</v>
      </c>
      <c r="AG13" s="20">
        <f t="shared" si="4"/>
        <v>-0.157</v>
      </c>
      <c r="AH13" s="20">
        <f t="shared" si="4"/>
        <v>-0.21100000000000002</v>
      </c>
      <c r="AI13" s="20">
        <f t="shared" si="4"/>
        <v>-0.187</v>
      </c>
      <c r="AJ13" s="20">
        <f t="shared" si="4"/>
        <v>-0.16300000000000001</v>
      </c>
      <c r="AK13" s="20">
        <f t="shared" si="4"/>
        <v>-4.0145985401459361E-3</v>
      </c>
      <c r="AL13" s="20">
        <f t="shared" si="4"/>
        <v>1.5019108280254975E-2</v>
      </c>
      <c r="AM13" s="20">
        <f t="shared" si="4"/>
        <v>1.3431818181818128E-2</v>
      </c>
      <c r="AN13" s="20">
        <f t="shared" si="4"/>
        <v>-1.1904392764857941E-2</v>
      </c>
      <c r="AO13" s="20">
        <f t="shared" si="4"/>
        <v>2.5428571428571398E-2</v>
      </c>
      <c r="AP13" s="20">
        <f t="shared" si="4"/>
        <v>2.5862068965517168E-2</v>
      </c>
      <c r="AQ13" s="20">
        <f t="shared" si="4"/>
        <v>8.7863247863247396E-3</v>
      </c>
      <c r="AR13" s="20">
        <f t="shared" si="4"/>
        <v>1.8522862823061537E-2</v>
      </c>
      <c r="AS13" s="20">
        <f t="shared" si="4"/>
        <v>2.6239410681399733E-2</v>
      </c>
      <c r="AT13" s="20">
        <f t="shared" si="4"/>
        <v>-6.7027027027028591E-3</v>
      </c>
      <c r="AU13" s="20">
        <f>AU8-AU9</f>
        <v>-1.4580645161290172E-2</v>
      </c>
      <c r="AV13" s="20">
        <f t="shared" si="4"/>
        <v>-1.70219780219781E-2</v>
      </c>
      <c r="AW13" s="20">
        <f t="shared" si="4"/>
        <v>-3.8639016897081338E-2</v>
      </c>
      <c r="AX13" s="20">
        <f t="shared" si="4"/>
        <v>1.8472012102873983E-3</v>
      </c>
      <c r="AY13" s="20">
        <f t="shared" si="4"/>
        <v>2.6604651162790774E-2</v>
      </c>
      <c r="AZ13" s="20">
        <f t="shared" si="4"/>
        <v>7.06963788300842E-3</v>
      </c>
      <c r="BA13" s="20">
        <f t="shared" si="4"/>
        <v>1.6630434782609754E-3</v>
      </c>
      <c r="BB13" s="20">
        <f t="shared" si="4"/>
        <v>-7.3084112149534933E-3</v>
      </c>
      <c r="BC13" s="20">
        <f t="shared" si="4"/>
        <v>-7.8768020969852831E-4</v>
      </c>
      <c r="BD13" s="20">
        <f t="shared" si="4"/>
        <v>-4.8429118773946969E-3</v>
      </c>
      <c r="BE13" s="20">
        <f t="shared" si="4"/>
        <v>-1.1904761904760544E-3</v>
      </c>
      <c r="BF13" s="20">
        <f t="shared" si="4"/>
        <v>8.1517747858017749E-3</v>
      </c>
      <c r="BG13" s="20">
        <f t="shared" si="4"/>
        <v>2.2285714285714145E-2</v>
      </c>
      <c r="BH13" s="20">
        <f t="shared" si="4"/>
        <v>1.7800687285223233E-2</v>
      </c>
      <c r="BI13" s="20">
        <f t="shared" si="4"/>
        <v>-2.651214128035137E-3</v>
      </c>
      <c r="BJ13" s="20">
        <f t="shared" si="4"/>
        <v>8.2611534276386955E-3</v>
      </c>
      <c r="BK13" s="20">
        <f t="shared" si="4"/>
        <v>2.3334728033472925E-2</v>
      </c>
      <c r="BL13" s="20">
        <f t="shared" si="4"/>
        <v>-6.8629441624365878E-3</v>
      </c>
      <c r="BM13" s="20">
        <f t="shared" si="4"/>
        <v>-9.8973843058350677E-3</v>
      </c>
      <c r="BN13" s="20">
        <f t="shared" si="4"/>
        <v>-1.5163204747774522E-2</v>
      </c>
      <c r="BO13" s="20">
        <f t="shared" si="4"/>
        <v>2.6452241715401257E-3</v>
      </c>
      <c r="BP13" s="20">
        <f t="shared" si="4"/>
        <v>1.0499999999999956E-2</v>
      </c>
      <c r="BQ13" s="20">
        <f t="shared" si="4"/>
        <v>1.3499999999999956E-2</v>
      </c>
    </row>
    <row r="14" spans="3:72" x14ac:dyDescent="0.3"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0">
        <f>AU13+1</f>
        <v>0.98541935483870979</v>
      </c>
      <c r="AV14" s="20">
        <f t="shared" ref="AV14:BQ14" si="5">AV13+1</f>
        <v>0.98297802197802187</v>
      </c>
      <c r="AW14" s="20">
        <f t="shared" si="5"/>
        <v>0.96136098310291862</v>
      </c>
      <c r="AX14" s="20">
        <f t="shared" si="5"/>
        <v>1.0018472012102875</v>
      </c>
      <c r="AY14" s="20">
        <f t="shared" si="5"/>
        <v>1.0266046511627909</v>
      </c>
      <c r="AZ14" s="20">
        <f t="shared" si="5"/>
        <v>1.0070696378830084</v>
      </c>
      <c r="BA14" s="20">
        <f t="shared" si="5"/>
        <v>1.001663043478261</v>
      </c>
      <c r="BB14" s="20">
        <f t="shared" si="5"/>
        <v>0.99269158878504649</v>
      </c>
      <c r="BC14" s="20">
        <f t="shared" si="5"/>
        <v>0.99921231979030145</v>
      </c>
      <c r="BD14" s="20">
        <f t="shared" si="5"/>
        <v>0.99515708812260528</v>
      </c>
      <c r="BE14" s="20">
        <f t="shared" si="5"/>
        <v>0.99880952380952392</v>
      </c>
      <c r="BF14" s="20">
        <f t="shared" si="5"/>
        <v>1.0081517747858018</v>
      </c>
      <c r="BG14" s="20">
        <f t="shared" si="5"/>
        <v>1.0222857142857142</v>
      </c>
      <c r="BH14" s="20">
        <f t="shared" si="5"/>
        <v>1.0178006872852232</v>
      </c>
      <c r="BI14" s="20">
        <f t="shared" si="5"/>
        <v>0.99734878587196485</v>
      </c>
      <c r="BJ14" s="20">
        <f t="shared" si="5"/>
        <v>1.0082611534276387</v>
      </c>
      <c r="BK14" s="20">
        <f t="shared" si="5"/>
        <v>1.023334728033473</v>
      </c>
      <c r="BL14" s="20">
        <f t="shared" si="5"/>
        <v>0.9931370558375634</v>
      </c>
      <c r="BM14" s="20">
        <f t="shared" si="5"/>
        <v>0.99010261569416491</v>
      </c>
      <c r="BN14" s="20">
        <f t="shared" si="5"/>
        <v>0.98483679525222545</v>
      </c>
      <c r="BO14" s="20">
        <f t="shared" si="5"/>
        <v>1.0026452241715402</v>
      </c>
      <c r="BP14" s="20">
        <f t="shared" si="5"/>
        <v>1.0105</v>
      </c>
      <c r="BQ14" s="20">
        <f t="shared" si="5"/>
        <v>1.0135000000000001</v>
      </c>
      <c r="BR14" s="61">
        <f>PRODUCT(AU14:BQ14)-1</f>
        <v>2.245329384870165E-2</v>
      </c>
    </row>
    <row r="15" spans="3:72" x14ac:dyDescent="0.3"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24"/>
    </row>
    <row r="16" spans="3:72" x14ac:dyDescent="0.3">
      <c r="I16" s="1" t="s">
        <v>63</v>
      </c>
      <c r="AT16" s="60" t="s">
        <v>71</v>
      </c>
      <c r="AU16" s="42">
        <f>AU28</f>
        <v>-1.4580645161290207E-2</v>
      </c>
      <c r="AV16" s="42">
        <f>AV28</f>
        <v>-3.2637999999999945E-2</v>
      </c>
      <c r="AW16" s="42">
        <f t="shared" ref="AW16:BQ16" si="6">AW28</f>
        <v>-7.4971419741935552E-2</v>
      </c>
      <c r="AX16" s="42">
        <f t="shared" si="6"/>
        <v>-7.5925950273161291E-2</v>
      </c>
      <c r="AY16" s="42">
        <f t="shared" si="6"/>
        <v>-4.7694110782643406E-2</v>
      </c>
      <c r="AZ16" s="42">
        <f t="shared" si="6"/>
        <v>-4.0365508002537354E-2</v>
      </c>
      <c r="BA16" s="42">
        <f t="shared" si="6"/>
        <v>-3.903716258219081E-2</v>
      </c>
      <c r="BB16" s="42">
        <f t="shared" si="6"/>
        <v>-4.8881161067392709E-2</v>
      </c>
      <c r="BC16" s="42">
        <f t="shared" si="6"/>
        <v>-5.1170307254921887E-2</v>
      </c>
      <c r="BD16" s="42">
        <f t="shared" si="6"/>
        <v>-5.8514523661298057E-2</v>
      </c>
      <c r="BE16" s="42">
        <f t="shared" si="6"/>
        <v>-6.1509644817346443E-2</v>
      </c>
      <c r="BF16" s="42">
        <f t="shared" si="6"/>
        <v>-5.1997902229822479E-2</v>
      </c>
      <c r="BG16" s="42">
        <f t="shared" si="6"/>
        <v>-2.2688318180632772E-2</v>
      </c>
      <c r="BH16" s="42">
        <f t="shared" si="6"/>
        <v>1.9224315847865547E-3</v>
      </c>
      <c r="BI16" s="42">
        <f t="shared" si="6"/>
        <v>-1.9190806266586868E-3</v>
      </c>
      <c r="BJ16" s="42">
        <f t="shared" si="6"/>
        <v>1.026467008361065E-2</v>
      </c>
      <c r="BK16" s="42">
        <f t="shared" si="6"/>
        <v>4.631716793548657E-2</v>
      </c>
      <c r="BL16" s="42">
        <f t="shared" si="6"/>
        <v>3.6155016816002528E-2</v>
      </c>
      <c r="BM16" s="42">
        <f t="shared" si="6"/>
        <v>2.1263460334550732E-2</v>
      </c>
      <c r="BN16" s="42">
        <f t="shared" si="6"/>
        <v>-2.8244423070256097E-3</v>
      </c>
      <c r="BO16" s="42">
        <f t="shared" si="6"/>
        <v>1.521908182436249E-3</v>
      </c>
      <c r="BP16" s="42">
        <f t="shared" si="6"/>
        <v>1.9137855224607536E-2</v>
      </c>
      <c r="BQ16" s="42">
        <f t="shared" si="6"/>
        <v>4.2046943175834572E-2</v>
      </c>
    </row>
    <row r="17" spans="3:79" x14ac:dyDescent="0.3">
      <c r="AT17" s="60" t="s">
        <v>71</v>
      </c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</row>
    <row r="18" spans="3:79" x14ac:dyDescent="0.3"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</row>
    <row r="19" spans="3:79" x14ac:dyDescent="0.3">
      <c r="D19" s="52">
        <v>1950</v>
      </c>
      <c r="E19" s="52">
        <v>1951</v>
      </c>
      <c r="F19" s="52">
        <v>1952</v>
      </c>
      <c r="G19" s="52">
        <v>1953</v>
      </c>
      <c r="H19" s="52">
        <v>1954</v>
      </c>
      <c r="I19" s="52">
        <v>1955</v>
      </c>
      <c r="J19" s="52">
        <v>1956</v>
      </c>
      <c r="K19" s="52">
        <v>1957</v>
      </c>
      <c r="L19" s="52">
        <v>1958</v>
      </c>
      <c r="M19" s="52">
        <v>1959</v>
      </c>
      <c r="N19" s="52">
        <v>1960</v>
      </c>
      <c r="O19" s="52">
        <v>1961</v>
      </c>
      <c r="P19" s="52">
        <v>1962</v>
      </c>
      <c r="Q19" s="52">
        <v>1963</v>
      </c>
      <c r="R19" s="52">
        <v>1964</v>
      </c>
      <c r="S19" s="52">
        <v>1965</v>
      </c>
      <c r="T19" s="52">
        <v>1966</v>
      </c>
      <c r="U19" s="52">
        <v>1967</v>
      </c>
      <c r="V19" s="52">
        <v>1968</v>
      </c>
      <c r="W19" s="52">
        <v>1969</v>
      </c>
      <c r="X19" s="52">
        <v>1970</v>
      </c>
      <c r="Y19" s="52">
        <v>1971</v>
      </c>
      <c r="Z19" s="52">
        <v>1972</v>
      </c>
      <c r="AA19" s="52">
        <v>1973</v>
      </c>
      <c r="AB19" s="52">
        <v>1974</v>
      </c>
      <c r="AC19" s="52">
        <v>1975</v>
      </c>
      <c r="AD19" s="52">
        <v>1976</v>
      </c>
      <c r="AE19" s="52">
        <v>1977</v>
      </c>
      <c r="AF19" s="52">
        <v>1978</v>
      </c>
      <c r="AG19" s="52">
        <v>1979</v>
      </c>
      <c r="AH19" s="52">
        <v>1980</v>
      </c>
      <c r="AI19" s="52">
        <v>1981</v>
      </c>
      <c r="AJ19" s="52">
        <v>1982</v>
      </c>
      <c r="AK19" s="52">
        <v>1983</v>
      </c>
      <c r="AL19" s="52">
        <v>1984</v>
      </c>
      <c r="AM19" s="52">
        <v>1985</v>
      </c>
      <c r="AN19" s="52">
        <v>1986</v>
      </c>
      <c r="AO19" s="52">
        <v>1987</v>
      </c>
      <c r="AP19" s="52">
        <v>1988</v>
      </c>
      <c r="AQ19" s="52">
        <v>1989</v>
      </c>
      <c r="AR19" s="52">
        <v>1990</v>
      </c>
      <c r="AS19" s="52">
        <v>1991</v>
      </c>
      <c r="AT19" s="52">
        <v>1992</v>
      </c>
      <c r="AU19" s="52">
        <v>1993</v>
      </c>
      <c r="AV19" s="52">
        <v>1994</v>
      </c>
      <c r="AW19" s="52">
        <v>1995</v>
      </c>
      <c r="AX19" s="52">
        <v>1996</v>
      </c>
      <c r="AY19" s="52">
        <v>1997</v>
      </c>
      <c r="AZ19" s="52">
        <v>1998</v>
      </c>
      <c r="BA19" s="52">
        <v>1999</v>
      </c>
      <c r="BB19" s="52">
        <v>2000</v>
      </c>
      <c r="BC19" s="52">
        <v>2001</v>
      </c>
      <c r="BD19" s="52">
        <v>2002</v>
      </c>
      <c r="BE19" s="52">
        <v>2003</v>
      </c>
      <c r="BF19" s="52">
        <v>2004</v>
      </c>
      <c r="BG19" s="52">
        <v>2005</v>
      </c>
      <c r="BH19" s="52">
        <v>2006</v>
      </c>
      <c r="BI19" s="52">
        <v>2007</v>
      </c>
      <c r="BJ19" s="52">
        <v>2008</v>
      </c>
      <c r="BK19" s="52">
        <v>2009</v>
      </c>
      <c r="BL19" s="52">
        <v>2010</v>
      </c>
      <c r="BM19" s="52">
        <v>2011</v>
      </c>
      <c r="BN19" s="52">
        <v>2012</v>
      </c>
      <c r="BO19" s="52">
        <v>2013</v>
      </c>
      <c r="BP19" s="52">
        <v>2014</v>
      </c>
      <c r="BQ19" s="52">
        <v>2015</v>
      </c>
      <c r="BR19" s="52">
        <v>2016</v>
      </c>
      <c r="BS19" s="52">
        <v>2017</v>
      </c>
      <c r="BT19" s="52">
        <v>2018</v>
      </c>
      <c r="BU19" s="52">
        <v>2019</v>
      </c>
      <c r="BV19" s="52">
        <v>2020</v>
      </c>
      <c r="BW19" s="52">
        <v>2021</v>
      </c>
      <c r="BX19" s="52">
        <v>2022</v>
      </c>
      <c r="BY19" s="52">
        <v>2023</v>
      </c>
      <c r="BZ19" s="2"/>
      <c r="CA19" s="2"/>
    </row>
    <row r="20" spans="3:79" x14ac:dyDescent="0.3">
      <c r="C20" s="52" t="s">
        <v>0</v>
      </c>
      <c r="D20" s="4">
        <v>8.4090016535410115</v>
      </c>
      <c r="E20" s="4">
        <v>9.682002358231756</v>
      </c>
      <c r="F20" s="4">
        <v>4.7517030712067765</v>
      </c>
      <c r="G20" s="4">
        <v>7.3504718333725805</v>
      </c>
      <c r="H20" s="4">
        <v>3.7956477466767495</v>
      </c>
      <c r="I20" s="4">
        <v>6.9735250768996622</v>
      </c>
      <c r="J20" s="4">
        <v>4.9696655767500886</v>
      </c>
      <c r="K20" s="4">
        <v>5.7225972405037879</v>
      </c>
      <c r="L20" s="4">
        <v>5.9416166067837111</v>
      </c>
      <c r="M20" s="4">
        <v>7.1166875950810891</v>
      </c>
      <c r="N20" s="4">
        <v>7.7066467807498213</v>
      </c>
      <c r="O20" s="4">
        <v>8.4669011671434617</v>
      </c>
      <c r="P20" s="4">
        <v>6.9818561646785184</v>
      </c>
      <c r="Q20" s="4">
        <v>6.2168461149314282</v>
      </c>
      <c r="R20" s="4">
        <v>3.9594995892150422</v>
      </c>
      <c r="S20" s="4">
        <v>4.6042314259870523</v>
      </c>
      <c r="T20" s="4">
        <v>6.6830146134739152</v>
      </c>
      <c r="U20" s="4">
        <v>7.714365497021717</v>
      </c>
      <c r="V20" s="4">
        <v>7.3197062499793475</v>
      </c>
      <c r="W20" s="4">
        <v>6.5943158070161019</v>
      </c>
      <c r="X20" s="4">
        <v>6.0356138523988392</v>
      </c>
      <c r="Y20" s="4">
        <v>1.614835079578711</v>
      </c>
      <c r="Z20" s="4">
        <v>3.4254762628780639</v>
      </c>
      <c r="AA20" s="4">
        <v>6.7196685399274685</v>
      </c>
      <c r="AB20" s="4">
        <v>5.04962441072432</v>
      </c>
      <c r="AC20" s="4">
        <v>-2.4121438374399276</v>
      </c>
      <c r="AD20" s="4">
        <v>6.6495719927406611</v>
      </c>
      <c r="AE20" s="4">
        <v>2.1889327701312737</v>
      </c>
      <c r="AF20" s="4">
        <v>2.8987455036907761</v>
      </c>
      <c r="AG20" s="4">
        <v>5.5583204127682535</v>
      </c>
      <c r="AH20" s="4">
        <v>3.0991888850182931</v>
      </c>
      <c r="AI20" s="4">
        <v>0.55674004218246864</v>
      </c>
      <c r="AJ20" s="4">
        <v>0.15573506358596489</v>
      </c>
      <c r="AK20" s="4">
        <v>0.92506137910145014</v>
      </c>
      <c r="AL20" s="4">
        <v>3.0126964403912666</v>
      </c>
      <c r="AM20" s="4">
        <v>2.6210108975416517</v>
      </c>
      <c r="AN20" s="4">
        <v>2.7098760679194527</v>
      </c>
      <c r="AO20" s="4">
        <v>3.0669845835973604</v>
      </c>
      <c r="AP20" s="4">
        <v>4.0290296111269157</v>
      </c>
      <c r="AQ20" s="4">
        <v>3.2523961570383193</v>
      </c>
      <c r="AR20" s="4">
        <v>1.9824534458342526</v>
      </c>
      <c r="AS20" s="4">
        <v>1.4389826104739711</v>
      </c>
      <c r="AT20" s="4">
        <v>0.72285347061502137</v>
      </c>
      <c r="AU20" s="4">
        <v>-0.83500348910969535</v>
      </c>
      <c r="AV20" s="4">
        <v>2.0742551539072451</v>
      </c>
      <c r="AW20" s="4">
        <v>2.6827823568910532</v>
      </c>
      <c r="AX20" s="4">
        <v>1.2863694039148186</v>
      </c>
      <c r="AY20" s="4">
        <v>1.8353619896630136</v>
      </c>
      <c r="AZ20" s="4">
        <v>1.6160760336055802</v>
      </c>
      <c r="BA20" s="4">
        <v>1.5598502802657492</v>
      </c>
      <c r="BB20" s="4">
        <v>3.7101065868926071</v>
      </c>
      <c r="BC20" s="4">
        <v>1.7721887614099501</v>
      </c>
      <c r="BD20" s="4">
        <v>0.24854743956910852</v>
      </c>
      <c r="BE20" s="4">
        <v>0.15131818840843891</v>
      </c>
      <c r="BF20" s="4">
        <v>1.5819388612924143</v>
      </c>
      <c r="BG20" s="4">
        <v>0.94966625764865853</v>
      </c>
      <c r="BH20" s="4">
        <v>2.0065866547446944</v>
      </c>
      <c r="BI20" s="4">
        <v>1.4738685466187746</v>
      </c>
      <c r="BJ20" s="4">
        <v>-1.0504028348038332</v>
      </c>
      <c r="BK20" s="4">
        <v>-5.4820550401474435</v>
      </c>
      <c r="BL20" s="4">
        <v>1.6865234030892111</v>
      </c>
      <c r="BM20" s="4">
        <v>0.5766230221042008</v>
      </c>
      <c r="BN20" s="4">
        <v>-2.8190137792549308</v>
      </c>
      <c r="BO20" s="4">
        <v>-1.7281608024923116</v>
      </c>
      <c r="BP20" s="4">
        <v>0.11367323787827388</v>
      </c>
      <c r="BQ20" s="4">
        <v>0.9519588718509624</v>
      </c>
      <c r="BR20" s="4">
        <v>0.85826263000832625</v>
      </c>
      <c r="BS20" s="4">
        <v>1.5022913719727313</v>
      </c>
      <c r="BT20" s="3"/>
      <c r="BU20" s="3"/>
      <c r="BV20" s="3"/>
      <c r="BW20" s="3"/>
      <c r="BX20" s="3"/>
      <c r="BY20" s="3"/>
    </row>
    <row r="21" spans="3:79" x14ac:dyDescent="0.3">
      <c r="C21" s="58" t="s">
        <v>1</v>
      </c>
      <c r="D21" s="4">
        <v>-1.3</v>
      </c>
      <c r="E21" s="4">
        <v>9.6999999999999993</v>
      </c>
      <c r="F21" s="4">
        <v>4.2</v>
      </c>
      <c r="G21" s="4">
        <v>1.9</v>
      </c>
      <c r="H21" s="4">
        <v>2.7</v>
      </c>
      <c r="I21" s="4">
        <v>2.8</v>
      </c>
      <c r="J21" s="4">
        <v>5</v>
      </c>
      <c r="K21" s="4">
        <v>1.9</v>
      </c>
      <c r="L21" s="4">
        <v>4.8</v>
      </c>
      <c r="M21" s="4">
        <v>-0.4</v>
      </c>
      <c r="N21" s="4">
        <v>2.7</v>
      </c>
      <c r="O21" s="4">
        <v>2.9</v>
      </c>
      <c r="P21" s="4">
        <v>5.0999999999999996</v>
      </c>
      <c r="Q21" s="4">
        <v>7.5</v>
      </c>
      <c r="R21" s="4">
        <v>5.9</v>
      </c>
      <c r="S21" s="4">
        <v>4.3</v>
      </c>
      <c r="T21" s="4">
        <v>2</v>
      </c>
      <c r="U21" s="4">
        <v>2</v>
      </c>
      <c r="V21" s="4">
        <v>1.3</v>
      </c>
      <c r="W21" s="4">
        <v>2.8</v>
      </c>
      <c r="X21" s="4">
        <v>5.0999999999999996</v>
      </c>
      <c r="Y21" s="4">
        <v>5</v>
      </c>
      <c r="Z21" s="4">
        <v>5.6</v>
      </c>
      <c r="AA21" s="4">
        <v>10.4</v>
      </c>
      <c r="AB21" s="4">
        <v>19.399999999999999</v>
      </c>
      <c r="AC21" s="4">
        <v>17.2</v>
      </c>
      <c r="AD21" s="4">
        <v>16.5</v>
      </c>
      <c r="AE21" s="4">
        <v>18.100000000000001</v>
      </c>
      <c r="AF21" s="4">
        <v>12.4</v>
      </c>
      <c r="AG21" s="4">
        <v>15.7</v>
      </c>
      <c r="AH21" s="4">
        <v>21.1</v>
      </c>
      <c r="AI21" s="4">
        <v>18.7</v>
      </c>
      <c r="AJ21" s="4">
        <v>16.3</v>
      </c>
      <c r="AK21" s="4">
        <v>15</v>
      </c>
      <c r="AL21" s="4">
        <v>10.6</v>
      </c>
      <c r="AM21" s="4">
        <v>8.6</v>
      </c>
      <c r="AN21" s="4">
        <v>6.1</v>
      </c>
      <c r="AO21" s="4">
        <v>4.5999999999999996</v>
      </c>
      <c r="AP21" s="4">
        <v>5</v>
      </c>
      <c r="AQ21" s="4">
        <v>6.6</v>
      </c>
      <c r="AR21" s="4">
        <v>6.1</v>
      </c>
      <c r="AS21" s="4">
        <v>6.4</v>
      </c>
      <c r="AT21" s="4">
        <v>5.4</v>
      </c>
      <c r="AU21" s="4">
        <v>4.2</v>
      </c>
      <c r="AV21" s="4">
        <v>3.9</v>
      </c>
      <c r="AW21" s="4">
        <v>5.4</v>
      </c>
      <c r="AX21" s="4">
        <v>3.9</v>
      </c>
      <c r="AY21" s="4">
        <v>1.7</v>
      </c>
      <c r="AZ21" s="4">
        <v>1.8</v>
      </c>
      <c r="BA21" s="4">
        <v>1.6</v>
      </c>
      <c r="BB21" s="4">
        <v>2.6</v>
      </c>
      <c r="BC21" s="4">
        <v>2.7</v>
      </c>
      <c r="BD21" s="4">
        <v>2.4</v>
      </c>
      <c r="BE21" s="4">
        <v>2.5</v>
      </c>
      <c r="BF21" s="4">
        <v>2</v>
      </c>
      <c r="BG21" s="4">
        <v>1.7</v>
      </c>
      <c r="BH21" s="4">
        <v>2</v>
      </c>
      <c r="BI21" s="4">
        <v>1.7</v>
      </c>
      <c r="BJ21" s="4">
        <v>3.2</v>
      </c>
      <c r="BK21" s="4">
        <v>0.7</v>
      </c>
      <c r="BL21" s="4">
        <v>1.6</v>
      </c>
      <c r="BM21" s="4">
        <v>2.7</v>
      </c>
      <c r="BN21" s="4">
        <v>3</v>
      </c>
      <c r="BO21" s="4">
        <v>1.1000000000000001</v>
      </c>
      <c r="BP21" s="4">
        <v>0.2</v>
      </c>
      <c r="BQ21" s="4">
        <v>-0.1</v>
      </c>
      <c r="BR21" s="4"/>
      <c r="BS21" s="4"/>
      <c r="BT21" s="3"/>
      <c r="BU21" s="3"/>
      <c r="BV21" s="3"/>
      <c r="BW21" s="3"/>
      <c r="BX21" s="3"/>
      <c r="BY21" s="3"/>
    </row>
    <row r="22" spans="3:79" x14ac:dyDescent="0.3">
      <c r="C22" s="2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</row>
    <row r="23" spans="3:79" x14ac:dyDescent="0.3">
      <c r="C23" s="2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</row>
    <row r="24" spans="3:79" x14ac:dyDescent="0.3">
      <c r="C24" s="2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2" t="s">
        <v>72</v>
      </c>
      <c r="AT24" s="62" t="s">
        <v>70</v>
      </c>
      <c r="AU24" s="68">
        <f>1+AU8</f>
        <v>1.0274193548387098</v>
      </c>
      <c r="AV24" s="68">
        <f t="shared" ref="AV24:BQ24" si="7">1+AV8</f>
        <v>1.0219780219780219</v>
      </c>
      <c r="AW24" s="68">
        <f t="shared" si="7"/>
        <v>1.0153609831029187</v>
      </c>
      <c r="AX24" s="68">
        <f t="shared" si="7"/>
        <v>1.0408472012102874</v>
      </c>
      <c r="AY24" s="68">
        <f t="shared" si="7"/>
        <v>1.0436046511627908</v>
      </c>
      <c r="AZ24" s="68">
        <f t="shared" si="7"/>
        <v>1.0250696378830084</v>
      </c>
      <c r="BA24" s="68">
        <f t="shared" si="7"/>
        <v>1.017663043478261</v>
      </c>
      <c r="BB24" s="68">
        <f t="shared" si="7"/>
        <v>1.0186915887850465</v>
      </c>
      <c r="BC24" s="68">
        <f t="shared" si="7"/>
        <v>1.0262123197903015</v>
      </c>
      <c r="BD24" s="68">
        <f t="shared" si="7"/>
        <v>1.0191570881226053</v>
      </c>
      <c r="BE24" s="68">
        <f t="shared" si="7"/>
        <v>1.0238095238095239</v>
      </c>
      <c r="BF24" s="68">
        <f t="shared" si="7"/>
        <v>1.0281517747858018</v>
      </c>
      <c r="BG24" s="68">
        <f t="shared" si="7"/>
        <v>1.0392857142857141</v>
      </c>
      <c r="BH24" s="68">
        <f t="shared" si="7"/>
        <v>1.0378006872852232</v>
      </c>
      <c r="BI24" s="68">
        <f t="shared" si="7"/>
        <v>1.0143487858719649</v>
      </c>
      <c r="BJ24" s="68">
        <f t="shared" si="7"/>
        <v>1.0402611534276387</v>
      </c>
      <c r="BK24" s="68">
        <f t="shared" si="7"/>
        <v>1.0303347280334729</v>
      </c>
      <c r="BL24" s="68">
        <f t="shared" si="7"/>
        <v>1.0091370558375634</v>
      </c>
      <c r="BM24" s="68">
        <f t="shared" si="7"/>
        <v>1.0171026156941649</v>
      </c>
      <c r="BN24" s="68">
        <f t="shared" si="7"/>
        <v>1.0148367952522255</v>
      </c>
      <c r="BO24" s="68">
        <f t="shared" si="7"/>
        <v>1.0136452241715401</v>
      </c>
      <c r="BP24" s="68">
        <f t="shared" si="7"/>
        <v>1.0125</v>
      </c>
      <c r="BQ24" s="68">
        <f t="shared" si="7"/>
        <v>1.0125</v>
      </c>
      <c r="BR24" s="5"/>
      <c r="BS24" s="5"/>
    </row>
    <row r="25" spans="3:79" x14ac:dyDescent="0.3">
      <c r="AS25" s="62" t="s">
        <v>72</v>
      </c>
      <c r="AT25" s="63" t="s">
        <v>1</v>
      </c>
      <c r="AU25" s="68">
        <f>1+AU9</f>
        <v>1.042</v>
      </c>
      <c r="AV25" s="68">
        <f t="shared" ref="AV25:BQ25" si="8">1+AV9</f>
        <v>1.0389999999999999</v>
      </c>
      <c r="AW25" s="68">
        <f t="shared" si="8"/>
        <v>1.054</v>
      </c>
      <c r="AX25" s="68">
        <f t="shared" si="8"/>
        <v>1.0389999999999999</v>
      </c>
      <c r="AY25" s="68">
        <f t="shared" si="8"/>
        <v>1.0169999999999999</v>
      </c>
      <c r="AZ25" s="68">
        <f t="shared" si="8"/>
        <v>1.018</v>
      </c>
      <c r="BA25" s="68">
        <f t="shared" si="8"/>
        <v>1.016</v>
      </c>
      <c r="BB25" s="68">
        <f t="shared" si="8"/>
        <v>1.026</v>
      </c>
      <c r="BC25" s="68">
        <f t="shared" si="8"/>
        <v>1.0269999999999999</v>
      </c>
      <c r="BD25" s="68">
        <f t="shared" si="8"/>
        <v>1.024</v>
      </c>
      <c r="BE25" s="68">
        <f t="shared" si="8"/>
        <v>1.0249999999999999</v>
      </c>
      <c r="BF25" s="68">
        <f t="shared" si="8"/>
        <v>1.02</v>
      </c>
      <c r="BG25" s="68">
        <f t="shared" si="8"/>
        <v>1.0169999999999999</v>
      </c>
      <c r="BH25" s="68">
        <f t="shared" si="8"/>
        <v>1.02</v>
      </c>
      <c r="BI25" s="68">
        <f t="shared" si="8"/>
        <v>1.0169999999999999</v>
      </c>
      <c r="BJ25" s="68">
        <f t="shared" si="8"/>
        <v>1.032</v>
      </c>
      <c r="BK25" s="68">
        <f t="shared" si="8"/>
        <v>1.0069999999999999</v>
      </c>
      <c r="BL25" s="68">
        <f t="shared" si="8"/>
        <v>1.016</v>
      </c>
      <c r="BM25" s="68">
        <f t="shared" si="8"/>
        <v>1.0269999999999999</v>
      </c>
      <c r="BN25" s="68">
        <f t="shared" si="8"/>
        <v>1.03</v>
      </c>
      <c r="BO25" s="68">
        <f t="shared" si="8"/>
        <v>1.0109999999999999</v>
      </c>
      <c r="BP25" s="68">
        <f t="shared" si="8"/>
        <v>1.002</v>
      </c>
      <c r="BQ25" s="68">
        <f t="shared" si="8"/>
        <v>0.999</v>
      </c>
    </row>
    <row r="26" spans="3:79" x14ac:dyDescent="0.3">
      <c r="AS26" s="62" t="s">
        <v>73</v>
      </c>
      <c r="AT26" s="62" t="s">
        <v>70</v>
      </c>
      <c r="AU26" s="56">
        <f>PRODUCT($AU$24:AU24)</f>
        <v>1.0274193548387098</v>
      </c>
      <c r="AV26" s="56">
        <f>PRODUCT($AU$24:AV24)</f>
        <v>1.05</v>
      </c>
      <c r="AW26" s="56">
        <f>PRODUCT($AU$24:AW24)</f>
        <v>1.0661290322580645</v>
      </c>
      <c r="AX26" s="56">
        <f>PRODUCT($AU$24:AX24)</f>
        <v>1.1096774193548387</v>
      </c>
      <c r="AY26" s="56">
        <f>PRODUCT($AU$24:AY24)</f>
        <v>1.1580645161290324</v>
      </c>
      <c r="AZ26" s="56">
        <f>PRODUCT($AU$24:AZ24)</f>
        <v>1.1870967741935485</v>
      </c>
      <c r="BA26" s="56">
        <f>PRODUCT($AU$24:BA24)</f>
        <v>1.2080645161290324</v>
      </c>
      <c r="BB26" s="56">
        <f>PRODUCT($AU$24:BB24)</f>
        <v>1.2306451612903224</v>
      </c>
      <c r="BC26" s="56">
        <f>PRODUCT($AU$24:BC24)</f>
        <v>1.2629032258064514</v>
      </c>
      <c r="BD26" s="56">
        <f>PRODUCT($AU$24:BD24)</f>
        <v>1.2870967741935482</v>
      </c>
      <c r="BE26" s="56">
        <f>PRODUCT($AU$24:BE24)</f>
        <v>1.3177419354838709</v>
      </c>
      <c r="BF26" s="56">
        <f>PRODUCT($AU$24:BF24)</f>
        <v>1.3548387096774193</v>
      </c>
      <c r="BG26" s="56">
        <f>PRODUCT($AU$24:BG24)</f>
        <v>1.4080645161290319</v>
      </c>
      <c r="BH26" s="56">
        <f>PRODUCT($AU$24:BH24)</f>
        <v>1.4612903225806446</v>
      </c>
      <c r="BI26" s="56">
        <f>PRODUCT($AU$24:BI24)</f>
        <v>1.4822580645161287</v>
      </c>
      <c r="BJ26" s="56">
        <f>PRODUCT($AU$24:BJ24)</f>
        <v>1.5419354838709673</v>
      </c>
      <c r="BK26" s="56">
        <f>PRODUCT($AU$24:BK24)</f>
        <v>1.5887096774193545</v>
      </c>
      <c r="BL26" s="56">
        <f>PRODUCT($AU$24:BL24)</f>
        <v>1.6032258064516125</v>
      </c>
      <c r="BM26" s="56">
        <f>PRODUCT($AU$24:BM24)</f>
        <v>1.6306451612903221</v>
      </c>
      <c r="BN26" s="56">
        <f>PRODUCT($AU$24:BN24)</f>
        <v>1.6548387096774189</v>
      </c>
      <c r="BO26" s="56">
        <f>PRODUCT($AU$24:BO24)</f>
        <v>1.6774193548387095</v>
      </c>
      <c r="BP26" s="56">
        <f>PRODUCT($AU$24:BP24)</f>
        <v>1.6983870967741934</v>
      </c>
      <c r="BQ26" s="56">
        <f>PRODUCT($AU$24:BQ24)</f>
        <v>1.7196169354838708</v>
      </c>
    </row>
    <row r="27" spans="3:79" x14ac:dyDescent="0.3">
      <c r="AS27" s="62" t="s">
        <v>73</v>
      </c>
      <c r="AT27" s="63" t="s">
        <v>1</v>
      </c>
      <c r="AU27" s="56">
        <f>PRODUCT($AU$25:AU25)</f>
        <v>1.042</v>
      </c>
      <c r="AV27" s="56">
        <f>PRODUCT($AU$25:AV25)</f>
        <v>1.082638</v>
      </c>
      <c r="AW27" s="56">
        <f>PRODUCT($AU$25:AW25)</f>
        <v>1.1411004520000001</v>
      </c>
      <c r="AX27" s="56">
        <f>PRODUCT($AU$25:AX25)</f>
        <v>1.1856033696279999</v>
      </c>
      <c r="AY27" s="56">
        <f>PRODUCT($AU$25:AY25)</f>
        <v>1.2057586269116758</v>
      </c>
      <c r="AZ27" s="56">
        <f>PRODUCT($AU$25:AZ25)</f>
        <v>1.2274622821960859</v>
      </c>
      <c r="BA27" s="56">
        <f>PRODUCT($AU$25:BA25)</f>
        <v>1.2471016787112232</v>
      </c>
      <c r="BB27" s="56">
        <f>PRODUCT($AU$25:BB25)</f>
        <v>1.2795263223577151</v>
      </c>
      <c r="BC27" s="56">
        <f>PRODUCT($AU$25:BC25)</f>
        <v>1.3140735330613733</v>
      </c>
      <c r="BD27" s="56">
        <f>PRODUCT($AU$25:BD25)</f>
        <v>1.3456112978548462</v>
      </c>
      <c r="BE27" s="56">
        <f>PRODUCT($AU$25:BE25)</f>
        <v>1.3792515803012173</v>
      </c>
      <c r="BF27" s="56">
        <f>PRODUCT($AU$25:BF25)</f>
        <v>1.4068366119072417</v>
      </c>
      <c r="BG27" s="56">
        <f>PRODUCT($AU$25:BG25)</f>
        <v>1.4307528343096647</v>
      </c>
      <c r="BH27" s="56">
        <f>PRODUCT($AU$25:BH25)</f>
        <v>1.4593678909958581</v>
      </c>
      <c r="BI27" s="56">
        <f>PRODUCT($AU$25:BI25)</f>
        <v>1.4841771451427874</v>
      </c>
      <c r="BJ27" s="56">
        <f>PRODUCT($AU$25:BJ25)</f>
        <v>1.5316708137873567</v>
      </c>
      <c r="BK27" s="56">
        <f>PRODUCT($AU$25:BK25)</f>
        <v>1.542392509483868</v>
      </c>
      <c r="BL27" s="56">
        <f>PRODUCT($AU$25:BL25)</f>
        <v>1.56707078963561</v>
      </c>
      <c r="BM27" s="56">
        <f>PRODUCT($AU$25:BM25)</f>
        <v>1.6093817009557714</v>
      </c>
      <c r="BN27" s="56">
        <f>PRODUCT($AU$25:BN25)</f>
        <v>1.6576631519844445</v>
      </c>
      <c r="BO27" s="56">
        <f>PRODUCT($AU$25:BO25)</f>
        <v>1.6758974466562733</v>
      </c>
      <c r="BP27" s="56">
        <f>PRODUCT($AU$25:BP25)</f>
        <v>1.6792492415495859</v>
      </c>
      <c r="BQ27" s="56">
        <f>PRODUCT($AU$25:BQ25)</f>
        <v>1.6775699923080363</v>
      </c>
    </row>
    <row r="28" spans="3:79" x14ac:dyDescent="0.3">
      <c r="AS28" s="64"/>
      <c r="AT28" s="63" t="s">
        <v>74</v>
      </c>
      <c r="AU28" s="57">
        <f>AU26-AU27</f>
        <v>-1.4580645161290207E-2</v>
      </c>
      <c r="AV28" s="57">
        <f t="shared" ref="AV28:BQ28" si="9">AV26-AV27</f>
        <v>-3.2637999999999945E-2</v>
      </c>
      <c r="AW28" s="57">
        <f t="shared" si="9"/>
        <v>-7.4971419741935552E-2</v>
      </c>
      <c r="AX28" s="57">
        <f t="shared" si="9"/>
        <v>-7.5925950273161291E-2</v>
      </c>
      <c r="AY28" s="57">
        <f t="shared" si="9"/>
        <v>-4.7694110782643406E-2</v>
      </c>
      <c r="AZ28" s="57">
        <f t="shared" si="9"/>
        <v>-4.0365508002537354E-2</v>
      </c>
      <c r="BA28" s="57">
        <f t="shared" si="9"/>
        <v>-3.903716258219081E-2</v>
      </c>
      <c r="BB28" s="57">
        <f t="shared" si="9"/>
        <v>-4.8881161067392709E-2</v>
      </c>
      <c r="BC28" s="57">
        <f t="shared" si="9"/>
        <v>-5.1170307254921887E-2</v>
      </c>
      <c r="BD28" s="57">
        <f t="shared" si="9"/>
        <v>-5.8514523661298057E-2</v>
      </c>
      <c r="BE28" s="57">
        <f t="shared" si="9"/>
        <v>-6.1509644817346443E-2</v>
      </c>
      <c r="BF28" s="57">
        <f t="shared" si="9"/>
        <v>-5.1997902229822479E-2</v>
      </c>
      <c r="BG28" s="57">
        <f t="shared" si="9"/>
        <v>-2.2688318180632772E-2</v>
      </c>
      <c r="BH28" s="57">
        <f t="shared" si="9"/>
        <v>1.9224315847865547E-3</v>
      </c>
      <c r="BI28" s="57">
        <f t="shared" si="9"/>
        <v>-1.9190806266586868E-3</v>
      </c>
      <c r="BJ28" s="57">
        <f t="shared" si="9"/>
        <v>1.026467008361065E-2</v>
      </c>
      <c r="BK28" s="57">
        <f t="shared" si="9"/>
        <v>4.631716793548657E-2</v>
      </c>
      <c r="BL28" s="57">
        <f t="shared" si="9"/>
        <v>3.6155016816002528E-2</v>
      </c>
      <c r="BM28" s="57">
        <f t="shared" si="9"/>
        <v>2.1263460334550732E-2</v>
      </c>
      <c r="BN28" s="57">
        <f t="shared" si="9"/>
        <v>-2.8244423070256097E-3</v>
      </c>
      <c r="BO28" s="57">
        <f t="shared" si="9"/>
        <v>1.521908182436249E-3</v>
      </c>
      <c r="BP28" s="57">
        <f t="shared" si="9"/>
        <v>1.9137855224607536E-2</v>
      </c>
      <c r="BQ28" s="57">
        <f t="shared" si="9"/>
        <v>4.2046943175834572E-2</v>
      </c>
    </row>
    <row r="29" spans="3:79" x14ac:dyDescent="0.3">
      <c r="AS29" s="64"/>
      <c r="AT29" s="65" t="s">
        <v>65</v>
      </c>
      <c r="AU29" s="59">
        <f>IF(AU8&lt;AU9,AU8,AU9)</f>
        <v>2.7419354838709831E-2</v>
      </c>
      <c r="AV29" s="59">
        <f t="shared" ref="AV29:BP29" si="10">IF(AV8&lt;AV9,AV8,AV9)</f>
        <v>2.19780219780219E-2</v>
      </c>
      <c r="AW29" s="59">
        <f t="shared" si="10"/>
        <v>1.5360983102918668E-2</v>
      </c>
      <c r="AX29" s="59">
        <f t="shared" si="10"/>
        <v>3.9E-2</v>
      </c>
      <c r="AY29" s="59">
        <f t="shared" si="10"/>
        <v>1.7000000000000001E-2</v>
      </c>
      <c r="AZ29" s="59">
        <f t="shared" si="10"/>
        <v>1.8000000000000002E-2</v>
      </c>
      <c r="BA29" s="59">
        <f t="shared" si="10"/>
        <v>1.6E-2</v>
      </c>
      <c r="BB29" s="59">
        <f t="shared" si="10"/>
        <v>1.8691588785046509E-2</v>
      </c>
      <c r="BC29" s="59">
        <f t="shared" si="10"/>
        <v>2.6212319790301475E-2</v>
      </c>
      <c r="BD29" s="59">
        <f t="shared" si="10"/>
        <v>1.9157088122605304E-2</v>
      </c>
      <c r="BE29" s="59">
        <f t="shared" si="10"/>
        <v>2.3809523809523947E-2</v>
      </c>
      <c r="BF29" s="59">
        <f t="shared" si="10"/>
        <v>0.02</v>
      </c>
      <c r="BG29" s="59">
        <f t="shared" si="10"/>
        <v>1.7000000000000001E-2</v>
      </c>
      <c r="BH29" s="59">
        <f t="shared" si="10"/>
        <v>0.02</v>
      </c>
      <c r="BI29" s="59">
        <f t="shared" si="10"/>
        <v>1.4348785871964864E-2</v>
      </c>
      <c r="BJ29" s="59">
        <f t="shared" si="10"/>
        <v>3.2000000000000001E-2</v>
      </c>
      <c r="BK29" s="59">
        <f t="shared" si="10"/>
        <v>6.9999999999999993E-3</v>
      </c>
      <c r="BL29" s="59">
        <f t="shared" si="10"/>
        <v>9.1370558375634126E-3</v>
      </c>
      <c r="BM29" s="59">
        <f t="shared" si="10"/>
        <v>1.7102615694164935E-2</v>
      </c>
      <c r="BN29" s="59">
        <f t="shared" si="10"/>
        <v>1.4836795252225476E-2</v>
      </c>
      <c r="BO29" s="59">
        <f t="shared" si="10"/>
        <v>1.1000000000000001E-2</v>
      </c>
      <c r="BP29" s="59">
        <f t="shared" si="10"/>
        <v>2E-3</v>
      </c>
      <c r="BQ29" s="59">
        <f>IF(BQ8&lt;BQ9,BQ8,BQ9)</f>
        <v>-1E-3</v>
      </c>
    </row>
    <row r="30" spans="3:79" x14ac:dyDescent="0.3">
      <c r="AS30" s="66" t="s">
        <v>72</v>
      </c>
      <c r="AT30" s="66" t="s">
        <v>65</v>
      </c>
      <c r="AU30" s="69">
        <f>AU29+1</f>
        <v>1.0274193548387098</v>
      </c>
      <c r="AV30" s="69">
        <f t="shared" ref="AV30:BQ30" si="11">AV29+1</f>
        <v>1.0219780219780219</v>
      </c>
      <c r="AW30" s="69">
        <f t="shared" si="11"/>
        <v>1.0153609831029187</v>
      </c>
      <c r="AX30" s="69">
        <f t="shared" si="11"/>
        <v>1.0389999999999999</v>
      </c>
      <c r="AY30" s="69">
        <f t="shared" si="11"/>
        <v>1.0169999999999999</v>
      </c>
      <c r="AZ30" s="69">
        <f t="shared" si="11"/>
        <v>1.018</v>
      </c>
      <c r="BA30" s="69">
        <f t="shared" si="11"/>
        <v>1.016</v>
      </c>
      <c r="BB30" s="69">
        <f t="shared" si="11"/>
        <v>1.0186915887850465</v>
      </c>
      <c r="BC30" s="69">
        <f t="shared" si="11"/>
        <v>1.0262123197903015</v>
      </c>
      <c r="BD30" s="69">
        <f t="shared" si="11"/>
        <v>1.0191570881226053</v>
      </c>
      <c r="BE30" s="69">
        <f t="shared" si="11"/>
        <v>1.0238095238095239</v>
      </c>
      <c r="BF30" s="69">
        <f t="shared" si="11"/>
        <v>1.02</v>
      </c>
      <c r="BG30" s="69">
        <f t="shared" si="11"/>
        <v>1.0169999999999999</v>
      </c>
      <c r="BH30" s="69">
        <f t="shared" si="11"/>
        <v>1.02</v>
      </c>
      <c r="BI30" s="69">
        <f t="shared" si="11"/>
        <v>1.0143487858719649</v>
      </c>
      <c r="BJ30" s="69">
        <f t="shared" si="11"/>
        <v>1.032</v>
      </c>
      <c r="BK30" s="69">
        <f t="shared" si="11"/>
        <v>1.0069999999999999</v>
      </c>
      <c r="BL30" s="69">
        <f t="shared" si="11"/>
        <v>1.0091370558375634</v>
      </c>
      <c r="BM30" s="69">
        <f t="shared" si="11"/>
        <v>1.0171026156941649</v>
      </c>
      <c r="BN30" s="69">
        <f t="shared" si="11"/>
        <v>1.0148367952522255</v>
      </c>
      <c r="BO30" s="69">
        <f t="shared" si="11"/>
        <v>1.0109999999999999</v>
      </c>
      <c r="BP30" s="69">
        <f t="shared" si="11"/>
        <v>1.002</v>
      </c>
      <c r="BQ30" s="69">
        <f t="shared" si="11"/>
        <v>0.999</v>
      </c>
    </row>
    <row r="31" spans="3:79" x14ac:dyDescent="0.3">
      <c r="AS31" s="66" t="s">
        <v>72</v>
      </c>
      <c r="AT31" s="67" t="s">
        <v>1</v>
      </c>
      <c r="AU31" s="69">
        <f>AU25</f>
        <v>1.042</v>
      </c>
      <c r="AV31" s="69">
        <f t="shared" ref="AV31:BQ31" si="12">AV25</f>
        <v>1.0389999999999999</v>
      </c>
      <c r="AW31" s="69">
        <f t="shared" si="12"/>
        <v>1.054</v>
      </c>
      <c r="AX31" s="69">
        <f t="shared" si="12"/>
        <v>1.0389999999999999</v>
      </c>
      <c r="AY31" s="69">
        <f t="shared" si="12"/>
        <v>1.0169999999999999</v>
      </c>
      <c r="AZ31" s="69">
        <f t="shared" si="12"/>
        <v>1.018</v>
      </c>
      <c r="BA31" s="69">
        <f t="shared" si="12"/>
        <v>1.016</v>
      </c>
      <c r="BB31" s="69">
        <f t="shared" si="12"/>
        <v>1.026</v>
      </c>
      <c r="BC31" s="69">
        <f t="shared" si="12"/>
        <v>1.0269999999999999</v>
      </c>
      <c r="BD31" s="69">
        <f t="shared" si="12"/>
        <v>1.024</v>
      </c>
      <c r="BE31" s="69">
        <f t="shared" si="12"/>
        <v>1.0249999999999999</v>
      </c>
      <c r="BF31" s="69">
        <f t="shared" si="12"/>
        <v>1.02</v>
      </c>
      <c r="BG31" s="69">
        <f t="shared" si="12"/>
        <v>1.0169999999999999</v>
      </c>
      <c r="BH31" s="69">
        <f t="shared" si="12"/>
        <v>1.02</v>
      </c>
      <c r="BI31" s="69">
        <f t="shared" si="12"/>
        <v>1.0169999999999999</v>
      </c>
      <c r="BJ31" s="69">
        <f t="shared" si="12"/>
        <v>1.032</v>
      </c>
      <c r="BK31" s="69">
        <f t="shared" si="12"/>
        <v>1.0069999999999999</v>
      </c>
      <c r="BL31" s="69">
        <f t="shared" si="12"/>
        <v>1.016</v>
      </c>
      <c r="BM31" s="69">
        <f t="shared" si="12"/>
        <v>1.0269999999999999</v>
      </c>
      <c r="BN31" s="69">
        <f t="shared" si="12"/>
        <v>1.03</v>
      </c>
      <c r="BO31" s="69">
        <f t="shared" si="12"/>
        <v>1.0109999999999999</v>
      </c>
      <c r="BP31" s="69">
        <f t="shared" si="12"/>
        <v>1.002</v>
      </c>
      <c r="BQ31" s="69">
        <f t="shared" si="12"/>
        <v>0.999</v>
      </c>
    </row>
    <row r="32" spans="3:79" x14ac:dyDescent="0.3">
      <c r="AU32" s="70" t="e">
        <f ca="1">PRODUCT($AU$30:AU30)-'New 1b'!I88PRODOTTO($AU$31:AU31)</f>
        <v>#NAME?</v>
      </c>
      <c r="AV32" s="70">
        <f>PRODUCT($AU$30:AV30)-PRODUCT($AU$31:AV31)</f>
        <v>-3.2637999999999945E-2</v>
      </c>
      <c r="AW32" s="70">
        <f>PRODUCT($AU$30:AW30)-PRODUCT($AU$31:AW31)</f>
        <v>-7.4971419741935552E-2</v>
      </c>
      <c r="AX32" s="70">
        <f>PRODUCT($AU$30:AX30)-PRODUCT($AU$31:AX31)</f>
        <v>-7.7895305111870927E-2</v>
      </c>
      <c r="AY32" s="70">
        <f>PRODUCT($AU$30:AY30)-PRODUCT($AU$31:AY31)</f>
        <v>-7.9219525298772631E-2</v>
      </c>
      <c r="AZ32" s="70">
        <f>PRODUCT($AU$30:AZ30)-PRODUCT($AU$31:AZ31)</f>
        <v>-8.0645476754150458E-2</v>
      </c>
      <c r="BA32" s="70">
        <f>PRODUCT($AU$30:BA30)-PRODUCT($AU$31:BA31)</f>
        <v>-8.1935804382216926E-2</v>
      </c>
      <c r="BB32" s="70">
        <f>PRODUCT($AU$30:BB30)-PRODUCT($AU$31:BB31)</f>
        <v>-9.2581646639381843E-2</v>
      </c>
      <c r="BC32" s="70">
        <f>PRODUCT($AU$30:BC30)-PRODUCT($AU$31:BC31)</f>
        <v>-9.6016283929715396E-2</v>
      </c>
      <c r="BD32" s="70">
        <f>PRODUCT($AU$30:BD30)-PRODUCT($AU$31:BD31)</f>
        <v>-0.10421961866319496</v>
      </c>
      <c r="BE32" s="70">
        <f>PRODUCT($AU$30:BE30)-PRODUCT($AU$31:BE31)</f>
        <v>-0.10830295636690757</v>
      </c>
      <c r="BF32" s="70">
        <f>PRODUCT($AU$30:BF30)-PRODUCT($AU$31:BF31)</f>
        <v>-0.11046901549424581</v>
      </c>
      <c r="BG32" s="70">
        <f>PRODUCT($AU$30:BG30)-PRODUCT($AU$31:BG31)</f>
        <v>-0.11234698875764804</v>
      </c>
      <c r="BH32" s="70">
        <f>PRODUCT($AU$30:BH30)-PRODUCT($AU$31:BH31)</f>
        <v>-0.11459392853280104</v>
      </c>
      <c r="BI32" s="70">
        <f>PRODUCT($AU$30:BI30)-PRODUCT($AU$31:BI31)</f>
        <v>-0.12010730904615419</v>
      </c>
      <c r="BJ32" s="70">
        <f>PRODUCT($AU$30:BJ30)-PRODUCT($AU$31:BJ31)</f>
        <v>-0.12395074293563124</v>
      </c>
      <c r="BK32" s="70">
        <f>PRODUCT($AU$30:BK30)-PRODUCT($AU$31:BK31)</f>
        <v>-0.12481839813618056</v>
      </c>
      <c r="BL32" s="70">
        <f>PRODUCT($AU$30:BL30)-PRODUCT($AU$31:BL31)</f>
        <v>-0.13654422447865433</v>
      </c>
      <c r="BM32" s="70">
        <f>PRODUCT($AU$30:BM30)-PRODUCT($AU$31:BM31)</f>
        <v>-0.15438938971464244</v>
      </c>
      <c r="BN32" s="70">
        <f>PRODUCT($AU$30:BN30)-PRODUCT($AU$31:BN31)</f>
        <v>-0.18108341772786862</v>
      </c>
      <c r="BO32" s="70">
        <f>PRODUCT($AU$30:BO30)-PRODUCT($AU$31:BO31)</f>
        <v>-0.18307533532287534</v>
      </c>
      <c r="BP32" s="70">
        <f>PRODUCT($AU$30:BP30)-PRODUCT($AU$31:BP31)</f>
        <v>-0.18344148599352117</v>
      </c>
      <c r="BQ32" s="70">
        <f>PRODUCT($AU$30:BQ30)-PRODUCT($AU$31:BQ31)</f>
        <v>-0.18325804450752758</v>
      </c>
    </row>
    <row r="35" spans="47:77" x14ac:dyDescent="0.3">
      <c r="AU35" s="88" t="s">
        <v>0</v>
      </c>
      <c r="AV35" s="52" t="s">
        <v>2</v>
      </c>
      <c r="AW35" s="4">
        <v>1593782.9</v>
      </c>
      <c r="AX35" s="4">
        <v>1615228.6</v>
      </c>
      <c r="AY35" s="4">
        <v>1646333.4</v>
      </c>
      <c r="AZ35" s="4">
        <v>1676039.4</v>
      </c>
      <c r="BA35" s="4">
        <v>1704163.2</v>
      </c>
      <c r="BB35" s="4">
        <v>1770320.5</v>
      </c>
      <c r="BC35" s="4">
        <v>1805840.8</v>
      </c>
      <c r="BD35" s="4">
        <v>1810715.3</v>
      </c>
      <c r="BE35" s="4">
        <v>1811920.4</v>
      </c>
      <c r="BF35" s="4">
        <v>1838628.5</v>
      </c>
      <c r="BG35" s="4">
        <v>1852646.3999999999</v>
      </c>
      <c r="BH35" s="4">
        <v>1885984.4</v>
      </c>
      <c r="BI35" s="4">
        <v>1913563</v>
      </c>
      <c r="BJ35" s="4">
        <v>1893984.6</v>
      </c>
      <c r="BK35" s="4">
        <v>1793505.8</v>
      </c>
      <c r="BL35" s="4">
        <v>1820930.4</v>
      </c>
      <c r="BM35" s="4">
        <v>1833594.3</v>
      </c>
      <c r="BN35" s="4">
        <v>1776290.1</v>
      </c>
      <c r="BO35" s="4">
        <v>1743996.7</v>
      </c>
      <c r="BP35" s="4">
        <v>1743972.5</v>
      </c>
      <c r="BQ35" s="4">
        <v>1759418.3</v>
      </c>
      <c r="BR35" s="4">
        <v>1781168.6</v>
      </c>
      <c r="BS35" s="4">
        <v>1809733.2</v>
      </c>
      <c r="BT35" s="4">
        <v>1824693.3</v>
      </c>
      <c r="BU35" s="4">
        <v>1832524.2</v>
      </c>
      <c r="BV35" s="4">
        <v>1670011.9</v>
      </c>
      <c r="BW35" s="4">
        <v>1819161.7</v>
      </c>
      <c r="BX35" s="4">
        <v>1903966.7</v>
      </c>
      <c r="BY35" s="4">
        <v>1917249.4</v>
      </c>
    </row>
    <row r="36" spans="47:77" x14ac:dyDescent="0.3">
      <c r="AU36" s="88"/>
      <c r="AV36" s="52" t="s">
        <v>3</v>
      </c>
      <c r="AW36" s="4">
        <v>990520.9</v>
      </c>
      <c r="AX36" s="4">
        <v>1047745.4</v>
      </c>
      <c r="AY36" s="4">
        <v>1095091.6000000001</v>
      </c>
      <c r="AZ36" s="4">
        <v>1141256.8</v>
      </c>
      <c r="BA36" s="4">
        <v>1177549.7</v>
      </c>
      <c r="BB36" s="4">
        <v>1244744.2</v>
      </c>
      <c r="BC36" s="4">
        <v>1308623.1000000001</v>
      </c>
      <c r="BD36" s="4">
        <v>1355522.3</v>
      </c>
      <c r="BE36" s="4">
        <v>1399386</v>
      </c>
      <c r="BF36" s="4">
        <v>1457356.2</v>
      </c>
      <c r="BG36" s="4">
        <v>1499073.1</v>
      </c>
      <c r="BH36" s="4">
        <v>1559864.2</v>
      </c>
      <c r="BI36" s="4">
        <v>1621714.5</v>
      </c>
      <c r="BJ36" s="4">
        <v>1643718.8</v>
      </c>
      <c r="BK36" s="4">
        <v>1584106.8</v>
      </c>
      <c r="BL36" s="4">
        <v>1617944.7</v>
      </c>
      <c r="BM36" s="4">
        <v>1657362.2</v>
      </c>
      <c r="BN36" s="4">
        <v>1632898.5</v>
      </c>
      <c r="BO36" s="4">
        <v>1621260.7</v>
      </c>
      <c r="BP36" s="4">
        <v>1635870.7</v>
      </c>
      <c r="BQ36" s="4">
        <v>1663277.7</v>
      </c>
      <c r="BR36" s="4">
        <v>1704856.7</v>
      </c>
      <c r="BS36" s="4">
        <v>1744493</v>
      </c>
      <c r="BT36" s="4">
        <v>1777744.4</v>
      </c>
      <c r="BU36" s="4">
        <v>1804066.8</v>
      </c>
      <c r="BV36" s="4">
        <v>1670011.9</v>
      </c>
      <c r="BW36" s="4">
        <v>1842507.4</v>
      </c>
      <c r="BX36" s="4">
        <v>1997054.9</v>
      </c>
      <c r="BY36" s="4">
        <v>2128001.4</v>
      </c>
    </row>
    <row r="38" spans="47:77" x14ac:dyDescent="0.3">
      <c r="AV38" s="88" t="s">
        <v>0</v>
      </c>
      <c r="AW38" s="52" t="s">
        <v>2</v>
      </c>
      <c r="AX38" s="4">
        <f>(AX35/AW35-1)*100</f>
        <v>1.3455847719284764</v>
      </c>
      <c r="AY38" s="4">
        <f t="shared" ref="AY38:BN39" si="13">(AY35/AX35-1)*100</f>
        <v>1.925721226085253</v>
      </c>
      <c r="AZ38" s="4">
        <f t="shared" si="13"/>
        <v>1.8043732818638025</v>
      </c>
      <c r="BA38" s="4">
        <f t="shared" si="13"/>
        <v>1.6779915794342237</v>
      </c>
      <c r="BB38" s="4">
        <f t="shared" si="13"/>
        <v>3.8820988506265142</v>
      </c>
      <c r="BC38" s="4">
        <f t="shared" si="13"/>
        <v>2.0064332983773303</v>
      </c>
      <c r="BD38" s="4">
        <f t="shared" si="13"/>
        <v>0.26992966378873717</v>
      </c>
      <c r="BE38" s="4">
        <f>(BE35/BD35-1)*100</f>
        <v>6.6553808873193177E-2</v>
      </c>
      <c r="BF38" s="4">
        <f t="shared" ref="BF38:BY39" si="14">(BF35/BE35-1)*100</f>
        <v>1.4740217064723282</v>
      </c>
      <c r="BG38" s="4">
        <f t="shared" si="14"/>
        <v>0.76241067730646872</v>
      </c>
      <c r="BH38" s="4">
        <f t="shared" si="14"/>
        <v>1.7994799223424396</v>
      </c>
      <c r="BI38" s="4">
        <f t="shared" si="14"/>
        <v>1.4622920528929217</v>
      </c>
      <c r="BJ38" s="4">
        <f t="shared" si="14"/>
        <v>-1.0231385117709713</v>
      </c>
      <c r="BK38" s="4">
        <f t="shared" si="14"/>
        <v>-5.3051540123399077</v>
      </c>
      <c r="BL38" s="4">
        <f t="shared" si="14"/>
        <v>1.5291057324710033</v>
      </c>
      <c r="BM38" s="4">
        <f t="shared" si="14"/>
        <v>0.69546315444017903</v>
      </c>
      <c r="BN38" s="4">
        <f t="shared" si="14"/>
        <v>-3.1252387728299524</v>
      </c>
      <c r="BO38" s="4">
        <f t="shared" si="14"/>
        <v>-1.8180251074979337</v>
      </c>
      <c r="BP38" s="4">
        <f t="shared" si="14"/>
        <v>-1.3876173045490603E-3</v>
      </c>
      <c r="BQ38" s="4">
        <f t="shared" si="14"/>
        <v>0.8856676352408055</v>
      </c>
      <c r="BR38" s="4">
        <f t="shared" si="14"/>
        <v>1.2362210851166067</v>
      </c>
      <c r="BS38" s="4">
        <f t="shared" si="14"/>
        <v>1.6036999529410068</v>
      </c>
      <c r="BT38" s="4">
        <f t="shared" si="14"/>
        <v>0.82664671234411458</v>
      </c>
      <c r="BU38" s="4">
        <f t="shared" si="14"/>
        <v>0.4291625337803362</v>
      </c>
      <c r="BV38" s="4">
        <f t="shared" si="14"/>
        <v>-8.868221221853446</v>
      </c>
      <c r="BW38" s="4">
        <f t="shared" si="14"/>
        <v>8.9310621080005426</v>
      </c>
      <c r="BX38" s="4">
        <f t="shared" si="14"/>
        <v>4.6617626129661804</v>
      </c>
      <c r="BY38" s="4">
        <f t="shared" si="14"/>
        <v>0.69763299956873137</v>
      </c>
    </row>
    <row r="39" spans="47:77" x14ac:dyDescent="0.3">
      <c r="AV39" s="88"/>
      <c r="AW39" s="52" t="s">
        <v>3</v>
      </c>
      <c r="AX39" s="4">
        <f>(AX36/AW36-1)*100</f>
        <v>5.7772127776405391</v>
      </c>
      <c r="AY39" s="4">
        <f t="shared" si="13"/>
        <v>4.518864983802362</v>
      </c>
      <c r="AZ39" s="4">
        <f t="shared" si="13"/>
        <v>4.2156473485870816</v>
      </c>
      <c r="BA39" s="4">
        <f t="shared" si="13"/>
        <v>3.1800818185705459</v>
      </c>
      <c r="BB39" s="4">
        <f t="shared" si="13"/>
        <v>5.7062984262999716</v>
      </c>
      <c r="BC39" s="4">
        <f t="shared" si="13"/>
        <v>5.1318897489138759</v>
      </c>
      <c r="BD39" s="4">
        <f t="shared" si="13"/>
        <v>3.5838584845399701</v>
      </c>
      <c r="BE39" s="4">
        <f t="shared" si="13"/>
        <v>3.2359261075970425</v>
      </c>
      <c r="BF39" s="4">
        <f t="shared" si="13"/>
        <v>4.1425453734709405</v>
      </c>
      <c r="BG39" s="4">
        <f t="shared" si="13"/>
        <v>2.8625054053360577</v>
      </c>
      <c r="BH39" s="4">
        <f t="shared" si="13"/>
        <v>4.0552458715989115</v>
      </c>
      <c r="BI39" s="4">
        <f t="shared" si="13"/>
        <v>3.9651079882466744</v>
      </c>
      <c r="BJ39" s="4">
        <f t="shared" si="13"/>
        <v>1.3568541195136508</v>
      </c>
      <c r="BK39" s="4">
        <f t="shared" si="13"/>
        <v>-3.626654388816386</v>
      </c>
      <c r="BL39" s="4">
        <f t="shared" si="13"/>
        <v>2.136087036555856</v>
      </c>
      <c r="BM39" s="4">
        <f t="shared" si="13"/>
        <v>2.4362699170126234</v>
      </c>
      <c r="BN39" s="4">
        <f t="shared" si="13"/>
        <v>-1.4760623839496279</v>
      </c>
      <c r="BO39" s="4">
        <f t="shared" si="14"/>
        <v>-0.71270810769928916</v>
      </c>
      <c r="BP39" s="4">
        <f t="shared" si="14"/>
        <v>0.90115056757991141</v>
      </c>
      <c r="BQ39" s="4">
        <f t="shared" si="14"/>
        <v>1.6753769109013383</v>
      </c>
      <c r="BR39" s="4">
        <f t="shared" si="14"/>
        <v>2.4998230902752994</v>
      </c>
      <c r="BS39" s="4">
        <f t="shared" si="14"/>
        <v>2.3249050785324021</v>
      </c>
      <c r="BT39" s="4">
        <f t="shared" si="14"/>
        <v>1.9060781556589745</v>
      </c>
      <c r="BU39" s="4">
        <f t="shared" si="14"/>
        <v>1.4806627994440769</v>
      </c>
      <c r="BV39" s="4">
        <f t="shared" si="14"/>
        <v>-7.4307060026823972</v>
      </c>
      <c r="BW39" s="4">
        <f t="shared" si="14"/>
        <v>10.328998254443578</v>
      </c>
      <c r="BX39" s="4">
        <f t="shared" si="14"/>
        <v>8.387890328147396</v>
      </c>
      <c r="BY39" s="4">
        <f t="shared" si="14"/>
        <v>6.5569804816081989</v>
      </c>
    </row>
    <row r="42" spans="47:77" x14ac:dyDescent="0.3">
      <c r="BP42" s="88" t="s">
        <v>1</v>
      </c>
      <c r="BQ42" s="52" t="s">
        <v>4</v>
      </c>
      <c r="BR42" s="4">
        <v>-0.1</v>
      </c>
      <c r="BS42" s="4">
        <v>1.2</v>
      </c>
      <c r="BT42" s="4">
        <v>1.1000000000000001</v>
      </c>
      <c r="BU42" s="4">
        <v>0.5</v>
      </c>
      <c r="BV42" s="4">
        <v>-0.2</v>
      </c>
      <c r="BW42" s="4">
        <v>1.9</v>
      </c>
      <c r="BX42" s="4">
        <v>7.9</v>
      </c>
      <c r="BY42" s="4">
        <v>5.3</v>
      </c>
    </row>
    <row r="43" spans="47:77" x14ac:dyDescent="0.3">
      <c r="BP43" s="88"/>
      <c r="BQ43" s="52" t="s">
        <v>5</v>
      </c>
      <c r="BR43" s="4">
        <v>-0.1</v>
      </c>
      <c r="BS43" s="4">
        <v>1.1000000000000001</v>
      </c>
      <c r="BT43" s="4">
        <v>1.1000000000000001</v>
      </c>
      <c r="BU43" s="4">
        <v>0.5</v>
      </c>
      <c r="BV43" s="4">
        <v>-0.3</v>
      </c>
      <c r="BW43" s="4">
        <v>1.9</v>
      </c>
      <c r="BX43" s="4">
        <v>8.1</v>
      </c>
      <c r="BY43" s="4">
        <v>5.4</v>
      </c>
    </row>
    <row r="46" spans="47:77" ht="12.75" customHeight="1" x14ac:dyDescent="0.3"/>
    <row r="51" spans="47:77" ht="12.75" customHeight="1" x14ac:dyDescent="0.3">
      <c r="AU51" s="87" t="s">
        <v>69</v>
      </c>
      <c r="AV51" s="87"/>
      <c r="AW51" s="87"/>
      <c r="AX51" s="4">
        <v>103.9</v>
      </c>
      <c r="AY51" s="4">
        <v>105.7</v>
      </c>
      <c r="AZ51" s="4">
        <v>107.6</v>
      </c>
      <c r="BA51" s="4">
        <v>109.3</v>
      </c>
      <c r="BB51" s="4">
        <v>112.1</v>
      </c>
      <c r="BC51" s="4">
        <v>115.1</v>
      </c>
      <c r="BD51" s="4">
        <v>117.9</v>
      </c>
      <c r="BE51" s="4">
        <v>120.8</v>
      </c>
      <c r="BF51" s="4">
        <v>123.2</v>
      </c>
      <c r="BG51" s="4">
        <v>125.3</v>
      </c>
      <c r="BH51" s="4">
        <v>127.8</v>
      </c>
      <c r="BI51" s="4">
        <v>130</v>
      </c>
      <c r="BJ51" s="4">
        <v>134.19999999999999</v>
      </c>
      <c r="BK51" s="4">
        <v>135.19999999999999</v>
      </c>
      <c r="BL51" s="4">
        <v>137.30000000000001</v>
      </c>
      <c r="BM51" s="4">
        <v>102.7</v>
      </c>
      <c r="BN51" s="4">
        <v>105.8</v>
      </c>
      <c r="BO51" s="4">
        <v>107</v>
      </c>
      <c r="BP51" s="4">
        <v>107.2</v>
      </c>
      <c r="BQ51" s="4">
        <v>107.1</v>
      </c>
      <c r="BR51" s="4">
        <v>99.9</v>
      </c>
      <c r="BS51" s="4">
        <v>101</v>
      </c>
      <c r="BT51" s="4">
        <v>102.1</v>
      </c>
      <c r="BU51" s="4">
        <v>102.6</v>
      </c>
      <c r="BV51" s="4">
        <v>102.3</v>
      </c>
      <c r="BW51" s="4">
        <v>104.2</v>
      </c>
      <c r="BX51" s="4">
        <v>112.6</v>
      </c>
      <c r="BY51" s="4">
        <v>118.7</v>
      </c>
    </row>
    <row r="52" spans="47:77" x14ac:dyDescent="0.3">
      <c r="AU52" s="87"/>
      <c r="AV52" s="87"/>
      <c r="AW52" s="87"/>
      <c r="AX52" s="4">
        <v>103.9</v>
      </c>
      <c r="AY52" s="4">
        <v>105.7</v>
      </c>
      <c r="AZ52" s="4">
        <v>107.6</v>
      </c>
      <c r="BA52" s="4">
        <v>109.3</v>
      </c>
      <c r="BB52" s="4">
        <v>112.1</v>
      </c>
      <c r="BC52" s="4">
        <v>115.1</v>
      </c>
      <c r="BD52" s="4">
        <v>117.9</v>
      </c>
      <c r="BE52" s="4">
        <v>120.8</v>
      </c>
      <c r="BF52" s="4">
        <v>123.2</v>
      </c>
      <c r="BG52" s="4">
        <v>125.3</v>
      </c>
      <c r="BH52" s="4">
        <v>127.8</v>
      </c>
      <c r="BI52" s="4">
        <v>130</v>
      </c>
      <c r="BJ52" s="4">
        <v>134.19999999999999</v>
      </c>
      <c r="BK52" s="4">
        <v>135.19999999999999</v>
      </c>
      <c r="BL52" s="4">
        <v>137.30000000000001</v>
      </c>
      <c r="BM52" s="4">
        <f>BM51*$BL$51/100</f>
        <v>141.00710000000001</v>
      </c>
      <c r="BN52" s="4">
        <f>BN51*$BL$51/100</f>
        <v>145.26339999999999</v>
      </c>
      <c r="BO52" s="4">
        <f t="shared" ref="BO52:BQ52" si="15">BO51*$BL$51/100</f>
        <v>146.911</v>
      </c>
      <c r="BP52" s="4">
        <f t="shared" si="15"/>
        <v>147.18560000000002</v>
      </c>
      <c r="BQ52" s="4">
        <f t="shared" si="15"/>
        <v>147.04830000000001</v>
      </c>
      <c r="BR52" s="4">
        <f>BR51*$BQ$52/100</f>
        <v>146.90125170000002</v>
      </c>
      <c r="BS52" s="4">
        <f>BS51*$BQ$52/100</f>
        <v>148.51878300000001</v>
      </c>
      <c r="BT52" s="4">
        <f t="shared" ref="BT52:BY52" si="16">BT51*$BQ$52/100</f>
        <v>150.13631430000001</v>
      </c>
      <c r="BU52" s="4">
        <f t="shared" si="16"/>
        <v>150.87155580000001</v>
      </c>
      <c r="BV52" s="4">
        <f t="shared" si="16"/>
        <v>150.4304109</v>
      </c>
      <c r="BW52" s="4">
        <f t="shared" si="16"/>
        <v>153.22432860000001</v>
      </c>
      <c r="BX52" s="4">
        <f t="shared" si="16"/>
        <v>165.5763858</v>
      </c>
      <c r="BY52" s="4">
        <f t="shared" si="16"/>
        <v>174.54633210000003</v>
      </c>
    </row>
    <row r="53" spans="47:77" x14ac:dyDescent="0.3">
      <c r="BM53" s="83">
        <v>2010</v>
      </c>
      <c r="BN53" s="83"/>
      <c r="BO53" s="83"/>
      <c r="BP53" s="83"/>
      <c r="BQ53" s="83"/>
      <c r="BR53" s="84">
        <v>2015</v>
      </c>
      <c r="BS53" s="84"/>
      <c r="BT53" s="84"/>
      <c r="BU53" s="84"/>
      <c r="BV53" s="84"/>
      <c r="BW53" s="84"/>
      <c r="BX53" s="84"/>
      <c r="BY53" s="84"/>
    </row>
  </sheetData>
  <mergeCells count="8">
    <mergeCell ref="BM53:BQ53"/>
    <mergeCell ref="BR53:BY53"/>
    <mergeCell ref="F2:G3"/>
    <mergeCell ref="G6:H7"/>
    <mergeCell ref="AU35:AU36"/>
    <mergeCell ref="AV38:AV39"/>
    <mergeCell ref="BP42:BP43"/>
    <mergeCell ref="AU51:AW5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C777-D5B5-4BBD-95E5-D60AA474B1C6}">
  <sheetPr>
    <tabColor theme="9" tint="0.59999389629810485"/>
  </sheetPr>
  <dimension ref="C2:CA42"/>
  <sheetViews>
    <sheetView topLeftCell="AH1" workbookViewId="0">
      <selection activeCell="AR96" sqref="AR96"/>
    </sheetView>
  </sheetViews>
  <sheetFormatPr defaultColWidth="9.1796875" defaultRowHeight="13" x14ac:dyDescent="0.3"/>
  <cols>
    <col min="1" max="2" width="9.1796875" style="1"/>
    <col min="3" max="3" width="9.26953125" style="1" customWidth="1"/>
    <col min="4" max="48" width="9.26953125" style="1" bestFit="1" customWidth="1"/>
    <col min="49" max="77" width="10.453125" style="1" bestFit="1" customWidth="1"/>
    <col min="78" max="16384" width="9.1796875" style="1"/>
  </cols>
  <sheetData>
    <row r="2" spans="3:79" ht="12.75" customHeight="1" x14ac:dyDescent="0.3">
      <c r="F2" s="82" t="s">
        <v>48</v>
      </c>
      <c r="G2" s="82"/>
      <c r="H2" s="7" t="s">
        <v>6</v>
      </c>
      <c r="I2" s="4">
        <v>1</v>
      </c>
      <c r="J2" s="4">
        <v>1.1000000000000001</v>
      </c>
      <c r="K2" s="4">
        <v>1.1000000000000001</v>
      </c>
      <c r="L2" s="4">
        <v>1.2</v>
      </c>
      <c r="M2" s="4">
        <v>1.2</v>
      </c>
      <c r="N2" s="4">
        <v>1.3</v>
      </c>
      <c r="O2" s="4">
        <v>1.3</v>
      </c>
      <c r="P2" s="4">
        <v>1.5</v>
      </c>
      <c r="Q2" s="4">
        <v>1.6</v>
      </c>
      <c r="R2" s="4">
        <v>2</v>
      </c>
      <c r="S2" s="4">
        <v>2.1</v>
      </c>
      <c r="T2" s="4">
        <v>2.1</v>
      </c>
      <c r="U2" s="4">
        <v>2.2999999999999998</v>
      </c>
      <c r="V2" s="4">
        <v>2.4</v>
      </c>
      <c r="W2" s="4">
        <v>2.6</v>
      </c>
      <c r="X2" s="4">
        <v>3.1</v>
      </c>
      <c r="Y2" s="4">
        <v>3.4</v>
      </c>
      <c r="Z2" s="4">
        <v>3.8</v>
      </c>
      <c r="AA2" s="4">
        <v>4.5999999999999996</v>
      </c>
      <c r="AB2" s="4">
        <v>5.6</v>
      </c>
      <c r="AC2" s="4">
        <v>7.1</v>
      </c>
      <c r="AD2" s="4">
        <v>8.6</v>
      </c>
      <c r="AE2" s="4">
        <v>10.9</v>
      </c>
      <c r="AF2" s="4">
        <v>12.8</v>
      </c>
      <c r="AG2" s="4">
        <v>15.2</v>
      </c>
      <c r="AH2" s="4">
        <v>18.600000000000001</v>
      </c>
      <c r="AI2" s="4">
        <v>23</v>
      </c>
      <c r="AJ2" s="4">
        <v>27.1</v>
      </c>
      <c r="AK2" s="4">
        <v>31.1</v>
      </c>
      <c r="AL2" s="4">
        <v>34.700000000000003</v>
      </c>
      <c r="AM2" s="4">
        <v>38.5</v>
      </c>
      <c r="AN2" s="4">
        <v>40.299999999999997</v>
      </c>
      <c r="AO2" s="4">
        <v>43</v>
      </c>
      <c r="AP2" s="4">
        <v>45.6</v>
      </c>
      <c r="AQ2" s="4">
        <v>48.4</v>
      </c>
      <c r="AR2" s="4">
        <v>51.8</v>
      </c>
      <c r="AS2" s="4">
        <v>56.9</v>
      </c>
      <c r="AT2" s="4">
        <v>60</v>
      </c>
      <c r="AU2" s="4">
        <v>62.2</v>
      </c>
      <c r="AV2" s="4">
        <v>64.3</v>
      </c>
      <c r="AW2" s="4">
        <v>65.400000000000006</v>
      </c>
      <c r="AX2" s="4">
        <v>67.5</v>
      </c>
      <c r="AY2" s="4">
        <v>69.900000000000006</v>
      </c>
      <c r="AZ2" s="4">
        <v>71.900000000000006</v>
      </c>
      <c r="BA2" s="4">
        <v>73.5</v>
      </c>
      <c r="BB2" s="4">
        <v>75.099999999999994</v>
      </c>
      <c r="BC2" s="4">
        <v>76.400000000000006</v>
      </c>
      <c r="BD2" s="4">
        <v>78.3</v>
      </c>
      <c r="BE2" s="4">
        <v>80.400000000000006</v>
      </c>
      <c r="BF2" s="4">
        <v>82.9</v>
      </c>
      <c r="BG2" s="4">
        <v>85.4</v>
      </c>
      <c r="BH2" s="4">
        <v>88.2</v>
      </c>
      <c r="BI2" s="4">
        <v>90.8</v>
      </c>
      <c r="BJ2" s="4">
        <v>94</v>
      </c>
      <c r="BK2" s="4">
        <v>97.2</v>
      </c>
      <c r="BL2" s="4">
        <v>99.7</v>
      </c>
      <c r="BM2" s="4">
        <v>102.2</v>
      </c>
      <c r="BN2" s="4">
        <v>104.6</v>
      </c>
      <c r="BO2" s="4">
        <v>106.5</v>
      </c>
      <c r="BP2" s="4">
        <v>108.7</v>
      </c>
      <c r="BQ2" s="4">
        <v>111.1</v>
      </c>
    </row>
    <row r="3" spans="3:79" x14ac:dyDescent="0.3">
      <c r="F3" s="82"/>
      <c r="G3" s="82"/>
      <c r="H3" s="7" t="s">
        <v>7</v>
      </c>
      <c r="I3" s="4">
        <v>1.5</v>
      </c>
      <c r="J3" s="4">
        <v>1.7</v>
      </c>
      <c r="K3" s="4">
        <v>1.7</v>
      </c>
      <c r="L3" s="4">
        <v>1.9</v>
      </c>
      <c r="M3" s="4">
        <v>1.9</v>
      </c>
      <c r="N3" s="4">
        <v>2</v>
      </c>
      <c r="O3" s="4">
        <v>2.1</v>
      </c>
      <c r="P3" s="4">
        <v>2.2000000000000002</v>
      </c>
      <c r="Q3" s="4">
        <v>2.7</v>
      </c>
      <c r="R3" s="4">
        <v>3</v>
      </c>
      <c r="S3" s="4">
        <v>3.3</v>
      </c>
      <c r="T3" s="4">
        <v>3.3</v>
      </c>
      <c r="U3" s="4">
        <v>3.5</v>
      </c>
      <c r="V3" s="4">
        <v>3.7</v>
      </c>
      <c r="W3" s="4">
        <v>3.9</v>
      </c>
      <c r="X3" s="4">
        <v>4.4000000000000004</v>
      </c>
      <c r="Y3" s="4">
        <v>4.8</v>
      </c>
      <c r="Z3" s="4">
        <v>5.2</v>
      </c>
      <c r="AA3" s="4">
        <v>6.3</v>
      </c>
      <c r="AB3" s="4">
        <v>7.3</v>
      </c>
      <c r="AC3" s="4">
        <v>8.9</v>
      </c>
      <c r="AD3" s="4">
        <v>10.5</v>
      </c>
      <c r="AE3" s="4">
        <v>12.8</v>
      </c>
      <c r="AF3" s="4">
        <v>14.5</v>
      </c>
      <c r="AG3" s="4">
        <v>16.8</v>
      </c>
      <c r="AH3" s="4">
        <v>19.899999999999999</v>
      </c>
      <c r="AI3" s="4">
        <v>23.7</v>
      </c>
      <c r="AJ3" s="4">
        <v>27</v>
      </c>
      <c r="AK3" s="4">
        <v>30.5</v>
      </c>
      <c r="AL3" s="4">
        <v>33.9</v>
      </c>
      <c r="AM3" s="4">
        <v>37.5</v>
      </c>
      <c r="AN3" s="4">
        <v>39.1</v>
      </c>
      <c r="AO3" s="4">
        <v>41.9</v>
      </c>
      <c r="AP3" s="4">
        <v>44.4</v>
      </c>
      <c r="AQ3" s="4">
        <v>47.3</v>
      </c>
      <c r="AR3" s="4">
        <v>50.3</v>
      </c>
      <c r="AS3" s="4">
        <v>55.5</v>
      </c>
      <c r="AT3" s="4">
        <v>58.7</v>
      </c>
      <c r="AU3" s="4">
        <v>61.1</v>
      </c>
      <c r="AV3" s="4">
        <v>63.4</v>
      </c>
      <c r="AW3" s="4">
        <v>65</v>
      </c>
      <c r="AX3" s="4">
        <v>67.400000000000006</v>
      </c>
      <c r="AY3" s="4">
        <v>70.2</v>
      </c>
      <c r="AZ3" s="4">
        <v>72.2</v>
      </c>
      <c r="BA3" s="4">
        <v>73.7</v>
      </c>
      <c r="BB3" s="4">
        <v>75</v>
      </c>
      <c r="BC3" s="4">
        <v>76.5</v>
      </c>
      <c r="BD3" s="4">
        <v>78.599999999999994</v>
      </c>
      <c r="BE3" s="4">
        <v>80.5</v>
      </c>
      <c r="BF3" s="4">
        <v>83.1</v>
      </c>
      <c r="BG3" s="4">
        <v>85.3</v>
      </c>
      <c r="BH3" s="4">
        <v>88.1</v>
      </c>
      <c r="BI3" s="4">
        <v>90.8</v>
      </c>
      <c r="BJ3" s="4">
        <v>94</v>
      </c>
      <c r="BK3" s="4">
        <v>97.2</v>
      </c>
      <c r="BL3" s="4">
        <v>99.8</v>
      </c>
      <c r="BM3" s="4">
        <v>102.3</v>
      </c>
      <c r="BN3" s="4">
        <v>104.9</v>
      </c>
      <c r="BO3" s="4">
        <v>106.8</v>
      </c>
      <c r="BP3" s="4">
        <v>109.2</v>
      </c>
      <c r="BQ3" s="4">
        <v>112</v>
      </c>
    </row>
    <row r="4" spans="3:79" x14ac:dyDescent="0.3">
      <c r="F4" s="23"/>
      <c r="G4" s="23"/>
      <c r="H4" s="2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>
        <v>27.4</v>
      </c>
      <c r="AK4" s="4">
        <v>31.4</v>
      </c>
      <c r="AL4" s="4">
        <v>35.200000000000003</v>
      </c>
      <c r="AM4" s="4">
        <v>38.700000000000003</v>
      </c>
      <c r="AN4" s="4">
        <v>40.6</v>
      </c>
      <c r="AO4" s="4">
        <v>43.5</v>
      </c>
      <c r="AP4" s="4">
        <v>46.8</v>
      </c>
      <c r="AQ4" s="4">
        <v>50.3</v>
      </c>
      <c r="AR4" s="4">
        <v>54.3</v>
      </c>
      <c r="AS4" s="4">
        <v>59.2</v>
      </c>
      <c r="AT4" s="4">
        <v>62</v>
      </c>
      <c r="AU4" s="4">
        <v>63.7</v>
      </c>
      <c r="AV4" s="4">
        <v>65.099999999999994</v>
      </c>
      <c r="AW4" s="4">
        <v>66.099999999999994</v>
      </c>
      <c r="AX4" s="4">
        <v>68.8</v>
      </c>
      <c r="AY4" s="4">
        <v>71.8</v>
      </c>
      <c r="AZ4" s="4">
        <v>73.599999999999994</v>
      </c>
      <c r="BA4" s="4">
        <v>74.900000000000006</v>
      </c>
      <c r="BB4" s="4">
        <v>76.3</v>
      </c>
      <c r="BC4" s="4">
        <v>78.3</v>
      </c>
      <c r="BD4" s="4">
        <v>79.8</v>
      </c>
      <c r="BE4" s="4">
        <v>81.7</v>
      </c>
      <c r="BF4" s="4">
        <v>84</v>
      </c>
      <c r="BG4" s="4">
        <v>87.3</v>
      </c>
      <c r="BH4" s="4">
        <v>90.6</v>
      </c>
      <c r="BI4" s="4">
        <v>91.9</v>
      </c>
      <c r="BJ4" s="4">
        <v>95.6</v>
      </c>
      <c r="BK4" s="4">
        <v>98.5</v>
      </c>
      <c r="BL4" s="4">
        <v>99.4</v>
      </c>
      <c r="BM4" s="4">
        <v>101.1</v>
      </c>
      <c r="BN4" s="4">
        <v>102.6</v>
      </c>
      <c r="BO4" s="4">
        <v>104</v>
      </c>
      <c r="BP4" s="4">
        <v>105.3</v>
      </c>
      <c r="BQ4" s="4">
        <v>106.5</v>
      </c>
    </row>
    <row r="5" spans="3:79" x14ac:dyDescent="0.3">
      <c r="C5" s="2"/>
      <c r="I5" s="5"/>
      <c r="J5" s="7">
        <v>1956</v>
      </c>
      <c r="K5" s="7">
        <v>1957</v>
      </c>
      <c r="L5" s="7">
        <v>1958</v>
      </c>
      <c r="M5" s="7">
        <v>1959</v>
      </c>
      <c r="N5" s="7">
        <v>1960</v>
      </c>
      <c r="O5" s="7">
        <v>1961</v>
      </c>
      <c r="P5" s="7">
        <v>1962</v>
      </c>
      <c r="Q5" s="7">
        <v>1963</v>
      </c>
      <c r="R5" s="7">
        <v>1964</v>
      </c>
      <c r="S5" s="7">
        <v>1965</v>
      </c>
      <c r="T5" s="7">
        <v>1966</v>
      </c>
      <c r="U5" s="7">
        <v>1967</v>
      </c>
      <c r="V5" s="7">
        <v>1968</v>
      </c>
      <c r="W5" s="7">
        <v>1969</v>
      </c>
      <c r="X5" s="7">
        <v>1970</v>
      </c>
      <c r="Y5" s="7">
        <v>1971</v>
      </c>
      <c r="Z5" s="7">
        <v>1972</v>
      </c>
      <c r="AA5" s="7">
        <v>1973</v>
      </c>
      <c r="AB5" s="7">
        <v>1974</v>
      </c>
      <c r="AC5" s="7">
        <v>1975</v>
      </c>
      <c r="AD5" s="7">
        <v>1976</v>
      </c>
      <c r="AE5" s="7">
        <v>1977</v>
      </c>
      <c r="AF5" s="7">
        <v>1978</v>
      </c>
      <c r="AG5" s="7">
        <v>1979</v>
      </c>
      <c r="AH5" s="7">
        <v>1980</v>
      </c>
      <c r="AI5" s="7">
        <v>1981</v>
      </c>
      <c r="AJ5" s="7">
        <v>1982</v>
      </c>
      <c r="AK5" s="7">
        <v>1983</v>
      </c>
      <c r="AL5" s="7">
        <v>1984</v>
      </c>
      <c r="AM5" s="7">
        <v>1985</v>
      </c>
      <c r="AN5" s="7">
        <v>1986</v>
      </c>
      <c r="AO5" s="7">
        <v>1987</v>
      </c>
      <c r="AP5" s="7">
        <v>1988</v>
      </c>
      <c r="AQ5" s="7">
        <v>1989</v>
      </c>
      <c r="AR5" s="7">
        <v>1990</v>
      </c>
      <c r="AS5" s="7">
        <v>1991</v>
      </c>
      <c r="AT5" s="7">
        <v>1992</v>
      </c>
      <c r="AU5" s="7">
        <v>1993</v>
      </c>
      <c r="AV5" s="7">
        <v>1994</v>
      </c>
      <c r="AW5" s="7">
        <v>1995</v>
      </c>
      <c r="AX5" s="7">
        <v>1996</v>
      </c>
      <c r="AY5" s="7">
        <v>1997</v>
      </c>
      <c r="AZ5" s="7">
        <v>1998</v>
      </c>
      <c r="BA5" s="7">
        <v>1999</v>
      </c>
      <c r="BB5" s="7">
        <v>2000</v>
      </c>
      <c r="BC5" s="7">
        <v>2001</v>
      </c>
      <c r="BD5" s="7">
        <v>2002</v>
      </c>
      <c r="BE5" s="7">
        <v>2003</v>
      </c>
      <c r="BF5" s="7">
        <v>2004</v>
      </c>
      <c r="BG5" s="7">
        <v>2005</v>
      </c>
      <c r="BH5" s="7">
        <v>2006</v>
      </c>
      <c r="BI5" s="7">
        <v>2007</v>
      </c>
      <c r="BJ5" s="7">
        <v>2008</v>
      </c>
      <c r="BK5" s="7">
        <v>2009</v>
      </c>
      <c r="BL5" s="7">
        <v>2010</v>
      </c>
      <c r="BM5" s="7">
        <v>2011</v>
      </c>
      <c r="BN5" s="7">
        <v>2012</v>
      </c>
      <c r="BO5" s="7">
        <v>2013</v>
      </c>
      <c r="BP5" s="7">
        <v>2014</v>
      </c>
      <c r="BQ5" s="7">
        <v>2015</v>
      </c>
    </row>
    <row r="6" spans="3:79" ht="91" x14ac:dyDescent="0.3">
      <c r="C6" s="2"/>
      <c r="G6" s="82"/>
      <c r="H6" s="82"/>
      <c r="I6" s="22" t="s">
        <v>57</v>
      </c>
      <c r="J6" s="20">
        <f>(J2/I2-1)</f>
        <v>0.10000000000000009</v>
      </c>
      <c r="K6" s="20">
        <f t="shared" ref="K6:BQ7" si="0">(K2/J2-1)</f>
        <v>0</v>
      </c>
      <c r="L6" s="20">
        <f t="shared" si="0"/>
        <v>9.0909090909090828E-2</v>
      </c>
      <c r="M6" s="20">
        <f t="shared" si="0"/>
        <v>0</v>
      </c>
      <c r="N6" s="20">
        <f t="shared" si="0"/>
        <v>8.3333333333333481E-2</v>
      </c>
      <c r="O6" s="20">
        <f t="shared" si="0"/>
        <v>0</v>
      </c>
      <c r="P6" s="20">
        <f t="shared" si="0"/>
        <v>0.15384615384615374</v>
      </c>
      <c r="Q6" s="20">
        <f t="shared" si="0"/>
        <v>6.6666666666666652E-2</v>
      </c>
      <c r="R6" s="20">
        <f t="shared" si="0"/>
        <v>0.25</v>
      </c>
      <c r="S6" s="20">
        <f t="shared" si="0"/>
        <v>5.0000000000000044E-2</v>
      </c>
      <c r="T6" s="20">
        <f t="shared" si="0"/>
        <v>0</v>
      </c>
      <c r="U6" s="20">
        <f t="shared" si="0"/>
        <v>9.5238095238095122E-2</v>
      </c>
      <c r="V6" s="20">
        <f t="shared" si="0"/>
        <v>4.3478260869565188E-2</v>
      </c>
      <c r="W6" s="20">
        <f t="shared" si="0"/>
        <v>8.3333333333333481E-2</v>
      </c>
      <c r="X6" s="20">
        <f t="shared" si="0"/>
        <v>0.19230769230769229</v>
      </c>
      <c r="Y6" s="20">
        <f t="shared" si="0"/>
        <v>9.6774193548387011E-2</v>
      </c>
      <c r="Z6" s="20">
        <f t="shared" si="0"/>
        <v>0.11764705882352944</v>
      </c>
      <c r="AA6" s="20">
        <f t="shared" si="0"/>
        <v>0.21052631578947367</v>
      </c>
      <c r="AB6" s="20">
        <f t="shared" si="0"/>
        <v>0.21739130434782616</v>
      </c>
      <c r="AC6" s="20">
        <f t="shared" si="0"/>
        <v>0.26785714285714279</v>
      </c>
      <c r="AD6" s="20">
        <f t="shared" si="0"/>
        <v>0.21126760563380276</v>
      </c>
      <c r="AE6" s="20">
        <f t="shared" si="0"/>
        <v>0.26744186046511631</v>
      </c>
      <c r="AF6" s="20">
        <f t="shared" si="0"/>
        <v>0.17431192660550465</v>
      </c>
      <c r="AG6" s="20">
        <f t="shared" si="0"/>
        <v>0.18749999999999978</v>
      </c>
      <c r="AH6" s="20">
        <f t="shared" si="0"/>
        <v>0.22368421052631593</v>
      </c>
      <c r="AI6" s="20">
        <f t="shared" si="0"/>
        <v>0.23655913978494625</v>
      </c>
      <c r="AJ6" s="20">
        <f t="shared" si="0"/>
        <v>0.17826086956521747</v>
      </c>
      <c r="AK6" s="20">
        <f t="shared" si="0"/>
        <v>0.14760147601476015</v>
      </c>
      <c r="AL6" s="20">
        <f t="shared" si="0"/>
        <v>0.11575562700964626</v>
      </c>
      <c r="AM6" s="20">
        <f t="shared" si="0"/>
        <v>0.10951008645533133</v>
      </c>
      <c r="AN6" s="20">
        <f t="shared" si="0"/>
        <v>4.6753246753246769E-2</v>
      </c>
      <c r="AO6" s="20">
        <f t="shared" si="0"/>
        <v>6.6997518610421913E-2</v>
      </c>
      <c r="AP6" s="20">
        <f t="shared" si="0"/>
        <v>6.0465116279069697E-2</v>
      </c>
      <c r="AQ6" s="20">
        <f t="shared" si="0"/>
        <v>6.1403508771929793E-2</v>
      </c>
      <c r="AR6" s="20">
        <f t="shared" si="0"/>
        <v>7.0247933884297398E-2</v>
      </c>
      <c r="AS6" s="20">
        <f t="shared" si="0"/>
        <v>9.8455598455598592E-2</v>
      </c>
      <c r="AT6" s="20">
        <f t="shared" si="0"/>
        <v>5.4481546572934914E-2</v>
      </c>
      <c r="AU6" s="20">
        <f t="shared" si="0"/>
        <v>3.6666666666666625E-2</v>
      </c>
      <c r="AV6" s="20">
        <f t="shared" si="0"/>
        <v>3.3762057877813501E-2</v>
      </c>
      <c r="AW6" s="20">
        <f t="shared" si="0"/>
        <v>1.7107309486780853E-2</v>
      </c>
      <c r="AX6" s="20">
        <f t="shared" si="0"/>
        <v>3.2110091743119185E-2</v>
      </c>
      <c r="AY6" s="20">
        <f t="shared" si="0"/>
        <v>3.5555555555555562E-2</v>
      </c>
      <c r="AZ6" s="20">
        <f t="shared" si="0"/>
        <v>2.8612303290414864E-2</v>
      </c>
      <c r="BA6" s="20">
        <f t="shared" si="0"/>
        <v>2.2253129346314182E-2</v>
      </c>
      <c r="BB6" s="20">
        <f t="shared" si="0"/>
        <v>2.1768707482993088E-2</v>
      </c>
      <c r="BC6" s="20">
        <f t="shared" si="0"/>
        <v>1.7310252996005415E-2</v>
      </c>
      <c r="BD6" s="20">
        <f t="shared" si="0"/>
        <v>2.4869109947643908E-2</v>
      </c>
      <c r="BE6" s="20">
        <f t="shared" si="0"/>
        <v>2.6819923371647514E-2</v>
      </c>
      <c r="BF6" s="20">
        <f t="shared" si="0"/>
        <v>3.1094527363184188E-2</v>
      </c>
      <c r="BG6" s="20">
        <f t="shared" si="0"/>
        <v>3.0156815440289586E-2</v>
      </c>
      <c r="BH6" s="20">
        <f t="shared" si="0"/>
        <v>3.2786885245901676E-2</v>
      </c>
      <c r="BI6" s="20">
        <f t="shared" si="0"/>
        <v>2.947845804988658E-2</v>
      </c>
      <c r="BJ6" s="20">
        <f t="shared" si="0"/>
        <v>3.524229074889873E-2</v>
      </c>
      <c r="BK6" s="20">
        <f t="shared" si="0"/>
        <v>3.4042553191489411E-2</v>
      </c>
      <c r="BL6" s="20">
        <f t="shared" si="0"/>
        <v>2.5720164609053464E-2</v>
      </c>
      <c r="BM6" s="20">
        <f t="shared" si="0"/>
        <v>2.5075225677031021E-2</v>
      </c>
      <c r="BN6" s="20">
        <f t="shared" si="0"/>
        <v>2.3483365949119372E-2</v>
      </c>
      <c r="BO6" s="20">
        <f t="shared" si="0"/>
        <v>1.8164435946462776E-2</v>
      </c>
      <c r="BP6" s="20">
        <f t="shared" si="0"/>
        <v>2.0657276995305285E-2</v>
      </c>
      <c r="BQ6" s="20">
        <f t="shared" si="0"/>
        <v>2.2079116835326484E-2</v>
      </c>
    </row>
    <row r="7" spans="3:79" ht="78" x14ac:dyDescent="0.3">
      <c r="C7" s="2"/>
      <c r="G7" s="82"/>
      <c r="H7" s="82"/>
      <c r="I7" s="22" t="s">
        <v>47</v>
      </c>
      <c r="J7" s="20">
        <f>(J3/I3-1)</f>
        <v>0.1333333333333333</v>
      </c>
      <c r="K7" s="20">
        <f t="shared" si="0"/>
        <v>0</v>
      </c>
      <c r="L7" s="20">
        <f t="shared" si="0"/>
        <v>0.11764705882352944</v>
      </c>
      <c r="M7" s="20">
        <f t="shared" si="0"/>
        <v>0</v>
      </c>
      <c r="N7" s="20">
        <f t="shared" si="0"/>
        <v>5.2631578947368363E-2</v>
      </c>
      <c r="O7" s="20">
        <f t="shared" si="0"/>
        <v>5.0000000000000044E-2</v>
      </c>
      <c r="P7" s="20">
        <f t="shared" si="0"/>
        <v>4.7619047619047672E-2</v>
      </c>
      <c r="Q7" s="20">
        <f t="shared" si="0"/>
        <v>0.22727272727272729</v>
      </c>
      <c r="R7" s="20">
        <f t="shared" si="0"/>
        <v>0.11111111111111094</v>
      </c>
      <c r="S7" s="20">
        <f t="shared" si="0"/>
        <v>9.9999999999999867E-2</v>
      </c>
      <c r="T7" s="20">
        <f t="shared" si="0"/>
        <v>0</v>
      </c>
      <c r="U7" s="20">
        <f t="shared" si="0"/>
        <v>6.0606060606060552E-2</v>
      </c>
      <c r="V7" s="20">
        <f t="shared" si="0"/>
        <v>5.7142857142857162E-2</v>
      </c>
      <c r="W7" s="20">
        <f t="shared" si="0"/>
        <v>5.4054054054053946E-2</v>
      </c>
      <c r="X7" s="20">
        <f t="shared" si="0"/>
        <v>0.12820512820512842</v>
      </c>
      <c r="Y7" s="20">
        <f t="shared" si="0"/>
        <v>9.0909090909090828E-2</v>
      </c>
      <c r="Z7" s="20">
        <f t="shared" si="0"/>
        <v>8.3333333333333481E-2</v>
      </c>
      <c r="AA7" s="20">
        <f t="shared" si="0"/>
        <v>0.21153846153846145</v>
      </c>
      <c r="AB7" s="20">
        <f t="shared" si="0"/>
        <v>0.15873015873015883</v>
      </c>
      <c r="AC7" s="20">
        <f t="shared" si="0"/>
        <v>0.21917808219178081</v>
      </c>
      <c r="AD7" s="20">
        <f t="shared" si="0"/>
        <v>0.1797752808988764</v>
      </c>
      <c r="AE7" s="20">
        <f t="shared" si="0"/>
        <v>0.21904761904761916</v>
      </c>
      <c r="AF7" s="20">
        <f t="shared" si="0"/>
        <v>0.1328125</v>
      </c>
      <c r="AG7" s="20">
        <f t="shared" si="0"/>
        <v>0.15862068965517251</v>
      </c>
      <c r="AH7" s="20">
        <f t="shared" si="0"/>
        <v>0.18452380952380931</v>
      </c>
      <c r="AI7" s="20">
        <f t="shared" si="0"/>
        <v>0.19095477386934667</v>
      </c>
      <c r="AJ7" s="20">
        <f t="shared" si="0"/>
        <v>0.139240506329114</v>
      </c>
      <c r="AK7" s="20">
        <f t="shared" si="0"/>
        <v>0.12962962962962954</v>
      </c>
      <c r="AL7" s="20">
        <f t="shared" si="0"/>
        <v>0.11147540983606552</v>
      </c>
      <c r="AM7" s="20">
        <f t="shared" si="0"/>
        <v>0.10619469026548667</v>
      </c>
      <c r="AN7" s="20">
        <f t="shared" si="0"/>
        <v>4.2666666666666631E-2</v>
      </c>
      <c r="AO7" s="20">
        <f t="shared" si="0"/>
        <v>7.1611253196930846E-2</v>
      </c>
      <c r="AP7" s="20">
        <f t="shared" si="0"/>
        <v>5.9665871121718395E-2</v>
      </c>
      <c r="AQ7" s="20">
        <f t="shared" si="0"/>
        <v>6.5315315315315203E-2</v>
      </c>
      <c r="AR7" s="20">
        <f t="shared" si="0"/>
        <v>6.3424947145877431E-2</v>
      </c>
      <c r="AS7" s="20">
        <f t="shared" si="0"/>
        <v>0.10337972166998011</v>
      </c>
      <c r="AT7" s="20">
        <f t="shared" si="0"/>
        <v>5.7657657657657735E-2</v>
      </c>
      <c r="AU7" s="20">
        <f t="shared" si="0"/>
        <v>4.0885860306643984E-2</v>
      </c>
      <c r="AV7" s="20">
        <f t="shared" si="0"/>
        <v>3.7643207855973859E-2</v>
      </c>
      <c r="AW7" s="20">
        <f t="shared" si="0"/>
        <v>2.5236593059936974E-2</v>
      </c>
      <c r="AX7" s="20">
        <f t="shared" si="0"/>
        <v>3.6923076923077058E-2</v>
      </c>
      <c r="AY7" s="20">
        <f t="shared" si="0"/>
        <v>4.1543026706231334E-2</v>
      </c>
      <c r="AZ7" s="20">
        <f t="shared" si="0"/>
        <v>2.8490028490028463E-2</v>
      </c>
      <c r="BA7" s="20">
        <f t="shared" si="0"/>
        <v>2.0775623268697974E-2</v>
      </c>
      <c r="BB7" s="20">
        <f t="shared" si="0"/>
        <v>1.7639077340569909E-2</v>
      </c>
      <c r="BC7" s="20">
        <f t="shared" si="0"/>
        <v>2.0000000000000018E-2</v>
      </c>
      <c r="BD7" s="20">
        <f t="shared" si="0"/>
        <v>2.7450980392156765E-2</v>
      </c>
      <c r="BE7" s="20">
        <f t="shared" si="0"/>
        <v>2.4173027989822016E-2</v>
      </c>
      <c r="BF7" s="20">
        <f t="shared" si="0"/>
        <v>3.2298136645962705E-2</v>
      </c>
      <c r="BG7" s="20">
        <f t="shared" si="0"/>
        <v>2.6474127557160054E-2</v>
      </c>
      <c r="BH7" s="20">
        <f t="shared" si="0"/>
        <v>3.2825322391559109E-2</v>
      </c>
      <c r="BI7" s="20">
        <f t="shared" si="0"/>
        <v>3.0646992054483624E-2</v>
      </c>
      <c r="BJ7" s="20">
        <f t="shared" si="0"/>
        <v>3.524229074889873E-2</v>
      </c>
      <c r="BK7" s="20">
        <f t="shared" si="0"/>
        <v>3.4042553191489411E-2</v>
      </c>
      <c r="BL7" s="20">
        <f t="shared" si="0"/>
        <v>2.6748971193415683E-2</v>
      </c>
      <c r="BM7" s="20">
        <f t="shared" si="0"/>
        <v>2.5050100200400882E-2</v>
      </c>
      <c r="BN7" s="20">
        <f t="shared" si="0"/>
        <v>2.5415444770283457E-2</v>
      </c>
      <c r="BO7" s="20">
        <f t="shared" si="0"/>
        <v>1.8112488083889433E-2</v>
      </c>
      <c r="BP7" s="20">
        <f t="shared" si="0"/>
        <v>2.2471910112359605E-2</v>
      </c>
      <c r="BQ7" s="20">
        <f t="shared" si="0"/>
        <v>2.564102564102555E-2</v>
      </c>
    </row>
    <row r="8" spans="3:79" ht="104" x14ac:dyDescent="0.3">
      <c r="C8" s="2"/>
      <c r="G8" s="23"/>
      <c r="H8" s="14"/>
      <c r="I8" s="22" t="s">
        <v>58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>
        <f>AK4/AJ4-1</f>
        <v>0.14598540145985406</v>
      </c>
      <c r="AL8" s="20">
        <f t="shared" ref="AL8:BP8" si="1">AL4/AK4-1</f>
        <v>0.12101910828025497</v>
      </c>
      <c r="AM8" s="20">
        <f t="shared" si="1"/>
        <v>9.9431818181818121E-2</v>
      </c>
      <c r="AN8" s="20">
        <f t="shared" si="1"/>
        <v>4.9095607235142058E-2</v>
      </c>
      <c r="AO8" s="20">
        <f t="shared" si="1"/>
        <v>7.1428571428571397E-2</v>
      </c>
      <c r="AP8" s="20">
        <f t="shared" si="1"/>
        <v>7.5862068965517171E-2</v>
      </c>
      <c r="AQ8" s="20">
        <f t="shared" si="1"/>
        <v>7.4786324786324743E-2</v>
      </c>
      <c r="AR8" s="20">
        <f t="shared" si="1"/>
        <v>7.9522862823061535E-2</v>
      </c>
      <c r="AS8" s="20">
        <f t="shared" si="1"/>
        <v>9.0239410681399734E-2</v>
      </c>
      <c r="AT8" s="20">
        <f t="shared" si="1"/>
        <v>4.7297297297297147E-2</v>
      </c>
      <c r="AU8" s="20">
        <f t="shared" si="1"/>
        <v>2.7419354838709831E-2</v>
      </c>
      <c r="AV8" s="20">
        <f t="shared" si="1"/>
        <v>2.19780219780219E-2</v>
      </c>
      <c r="AW8" s="20">
        <f t="shared" si="1"/>
        <v>1.5360983102918668E-2</v>
      </c>
      <c r="AX8" s="20">
        <f t="shared" si="1"/>
        <v>4.0847201210287398E-2</v>
      </c>
      <c r="AY8" s="20">
        <f t="shared" si="1"/>
        <v>4.3604651162790775E-2</v>
      </c>
      <c r="AZ8" s="20">
        <f t="shared" si="1"/>
        <v>2.5069637883008422E-2</v>
      </c>
      <c r="BA8" s="20">
        <f t="shared" si="1"/>
        <v>1.7663043478260976E-2</v>
      </c>
      <c r="BB8" s="20">
        <f t="shared" si="1"/>
        <v>1.8691588785046509E-2</v>
      </c>
      <c r="BC8" s="20">
        <f t="shared" si="1"/>
        <v>2.6212319790301475E-2</v>
      </c>
      <c r="BD8" s="20">
        <f t="shared" si="1"/>
        <v>1.9157088122605304E-2</v>
      </c>
      <c r="BE8" s="20">
        <f t="shared" si="1"/>
        <v>2.3809523809523947E-2</v>
      </c>
      <c r="BF8" s="20">
        <f t="shared" si="1"/>
        <v>2.8151774785801775E-2</v>
      </c>
      <c r="BG8" s="20">
        <f t="shared" si="1"/>
        <v>3.9285714285714146E-2</v>
      </c>
      <c r="BH8" s="20">
        <f t="shared" si="1"/>
        <v>3.7800687285223233E-2</v>
      </c>
      <c r="BI8" s="20">
        <f t="shared" si="1"/>
        <v>1.4348785871964864E-2</v>
      </c>
      <c r="BJ8" s="20">
        <f t="shared" si="1"/>
        <v>4.0261153427638696E-2</v>
      </c>
      <c r="BK8" s="20">
        <f t="shared" si="1"/>
        <v>3.0334728033472924E-2</v>
      </c>
      <c r="BL8" s="20">
        <f t="shared" si="1"/>
        <v>9.1370558375634126E-3</v>
      </c>
      <c r="BM8" s="20">
        <f t="shared" si="1"/>
        <v>1.7102615694164935E-2</v>
      </c>
      <c r="BN8" s="20">
        <f t="shared" si="1"/>
        <v>1.4836795252225476E-2</v>
      </c>
      <c r="BO8" s="20">
        <f t="shared" si="1"/>
        <v>1.3645224171540127E-2</v>
      </c>
      <c r="BP8" s="20">
        <f t="shared" si="1"/>
        <v>1.2499999999999956E-2</v>
      </c>
      <c r="BQ8" s="20">
        <f>BP4/BO4-1</f>
        <v>1.2499999999999956E-2</v>
      </c>
    </row>
    <row r="9" spans="3:79" ht="15" customHeight="1" x14ac:dyDescent="0.3">
      <c r="C9" s="2"/>
      <c r="D9" s="5"/>
      <c r="E9" s="5"/>
      <c r="F9" s="5"/>
      <c r="H9" s="21"/>
      <c r="I9" s="21" t="s">
        <v>50</v>
      </c>
      <c r="J9" s="20">
        <f>J17/100</f>
        <v>0.05</v>
      </c>
      <c r="K9" s="20">
        <f t="shared" ref="K9:BQ9" si="2">K17/100</f>
        <v>1.9E-2</v>
      </c>
      <c r="L9" s="20">
        <f t="shared" si="2"/>
        <v>4.8000000000000001E-2</v>
      </c>
      <c r="M9" s="20">
        <f t="shared" si="2"/>
        <v>-4.0000000000000001E-3</v>
      </c>
      <c r="N9" s="20">
        <f t="shared" si="2"/>
        <v>2.7000000000000003E-2</v>
      </c>
      <c r="O9" s="20">
        <f t="shared" si="2"/>
        <v>2.8999999999999998E-2</v>
      </c>
      <c r="P9" s="20">
        <f t="shared" si="2"/>
        <v>5.0999999999999997E-2</v>
      </c>
      <c r="Q9" s="20">
        <f t="shared" si="2"/>
        <v>7.4999999999999997E-2</v>
      </c>
      <c r="R9" s="20">
        <f t="shared" si="2"/>
        <v>5.9000000000000004E-2</v>
      </c>
      <c r="S9" s="20">
        <f t="shared" si="2"/>
        <v>4.2999999999999997E-2</v>
      </c>
      <c r="T9" s="20">
        <f t="shared" si="2"/>
        <v>0.02</v>
      </c>
      <c r="U9" s="20">
        <f t="shared" si="2"/>
        <v>0.02</v>
      </c>
      <c r="V9" s="20">
        <f t="shared" si="2"/>
        <v>1.3000000000000001E-2</v>
      </c>
      <c r="W9" s="20">
        <f t="shared" si="2"/>
        <v>2.7999999999999997E-2</v>
      </c>
      <c r="X9" s="20">
        <f t="shared" si="2"/>
        <v>5.0999999999999997E-2</v>
      </c>
      <c r="Y9" s="20">
        <f t="shared" si="2"/>
        <v>0.05</v>
      </c>
      <c r="Z9" s="20">
        <f t="shared" si="2"/>
        <v>5.5999999999999994E-2</v>
      </c>
      <c r="AA9" s="20">
        <f t="shared" si="2"/>
        <v>0.10400000000000001</v>
      </c>
      <c r="AB9" s="20">
        <f t="shared" si="2"/>
        <v>0.19399999999999998</v>
      </c>
      <c r="AC9" s="20">
        <f t="shared" si="2"/>
        <v>0.17199999999999999</v>
      </c>
      <c r="AD9" s="20">
        <f t="shared" si="2"/>
        <v>0.16500000000000001</v>
      </c>
      <c r="AE9" s="20">
        <f t="shared" si="2"/>
        <v>0.18100000000000002</v>
      </c>
      <c r="AF9" s="20">
        <f t="shared" si="2"/>
        <v>0.124</v>
      </c>
      <c r="AG9" s="20">
        <f t="shared" si="2"/>
        <v>0.157</v>
      </c>
      <c r="AH9" s="20">
        <f t="shared" si="2"/>
        <v>0.21100000000000002</v>
      </c>
      <c r="AI9" s="20">
        <f t="shared" si="2"/>
        <v>0.187</v>
      </c>
      <c r="AJ9" s="20">
        <f t="shared" si="2"/>
        <v>0.16300000000000001</v>
      </c>
      <c r="AK9" s="20">
        <f t="shared" si="2"/>
        <v>0.15</v>
      </c>
      <c r="AL9" s="20">
        <f t="shared" si="2"/>
        <v>0.106</v>
      </c>
      <c r="AM9" s="20">
        <f t="shared" si="2"/>
        <v>8.5999999999999993E-2</v>
      </c>
      <c r="AN9" s="20">
        <f t="shared" si="2"/>
        <v>6.0999999999999999E-2</v>
      </c>
      <c r="AO9" s="20">
        <f t="shared" si="2"/>
        <v>4.5999999999999999E-2</v>
      </c>
      <c r="AP9" s="20">
        <f t="shared" si="2"/>
        <v>0.05</v>
      </c>
      <c r="AQ9" s="20">
        <f t="shared" si="2"/>
        <v>6.6000000000000003E-2</v>
      </c>
      <c r="AR9" s="20">
        <f t="shared" si="2"/>
        <v>6.0999999999999999E-2</v>
      </c>
      <c r="AS9" s="20">
        <f t="shared" si="2"/>
        <v>6.4000000000000001E-2</v>
      </c>
      <c r="AT9" s="20">
        <f t="shared" si="2"/>
        <v>5.4000000000000006E-2</v>
      </c>
      <c r="AU9" s="20">
        <f t="shared" si="2"/>
        <v>4.2000000000000003E-2</v>
      </c>
      <c r="AV9" s="20">
        <f t="shared" si="2"/>
        <v>3.9E-2</v>
      </c>
      <c r="AW9" s="20">
        <f t="shared" si="2"/>
        <v>5.4000000000000006E-2</v>
      </c>
      <c r="AX9" s="20">
        <f t="shared" si="2"/>
        <v>3.9E-2</v>
      </c>
      <c r="AY9" s="20">
        <f t="shared" si="2"/>
        <v>1.7000000000000001E-2</v>
      </c>
      <c r="AZ9" s="20">
        <f t="shared" si="2"/>
        <v>1.8000000000000002E-2</v>
      </c>
      <c r="BA9" s="20">
        <f t="shared" si="2"/>
        <v>1.6E-2</v>
      </c>
      <c r="BB9" s="20">
        <f t="shared" si="2"/>
        <v>2.6000000000000002E-2</v>
      </c>
      <c r="BC9" s="20">
        <f t="shared" si="2"/>
        <v>2.7000000000000003E-2</v>
      </c>
      <c r="BD9" s="20">
        <f t="shared" si="2"/>
        <v>2.4E-2</v>
      </c>
      <c r="BE9" s="20">
        <f t="shared" si="2"/>
        <v>2.5000000000000001E-2</v>
      </c>
      <c r="BF9" s="20">
        <f t="shared" si="2"/>
        <v>0.02</v>
      </c>
      <c r="BG9" s="20">
        <f t="shared" si="2"/>
        <v>1.7000000000000001E-2</v>
      </c>
      <c r="BH9" s="20">
        <f t="shared" si="2"/>
        <v>0.02</v>
      </c>
      <c r="BI9" s="20">
        <f t="shared" si="2"/>
        <v>1.7000000000000001E-2</v>
      </c>
      <c r="BJ9" s="20">
        <f t="shared" si="2"/>
        <v>3.2000000000000001E-2</v>
      </c>
      <c r="BK9" s="20">
        <f t="shared" si="2"/>
        <v>6.9999999999999993E-3</v>
      </c>
      <c r="BL9" s="20">
        <f t="shared" si="2"/>
        <v>1.6E-2</v>
      </c>
      <c r="BM9" s="20">
        <f t="shared" si="2"/>
        <v>2.7000000000000003E-2</v>
      </c>
      <c r="BN9" s="20">
        <f t="shared" si="2"/>
        <v>0.03</v>
      </c>
      <c r="BO9" s="20">
        <f t="shared" si="2"/>
        <v>1.1000000000000001E-2</v>
      </c>
      <c r="BP9" s="20">
        <f t="shared" si="2"/>
        <v>2E-3</v>
      </c>
      <c r="BQ9" s="20">
        <f t="shared" si="2"/>
        <v>-1E-3</v>
      </c>
    </row>
    <row r="10" spans="3:79" ht="15" customHeight="1" x14ac:dyDescent="0.3">
      <c r="C10" s="2"/>
      <c r="D10" s="5"/>
      <c r="E10" s="5"/>
      <c r="F10" s="5"/>
      <c r="H10" s="21"/>
      <c r="I10" s="21" t="s">
        <v>52</v>
      </c>
      <c r="J10" s="20">
        <f>J16/100</f>
        <v>4.9696655767500889E-2</v>
      </c>
      <c r="K10" s="20">
        <f t="shared" ref="K10:BQ10" si="3">K16/100</f>
        <v>5.7225972405037878E-2</v>
      </c>
      <c r="L10" s="20">
        <f t="shared" si="3"/>
        <v>5.941616606783711E-2</v>
      </c>
      <c r="M10" s="20">
        <f t="shared" si="3"/>
        <v>7.1166875950810893E-2</v>
      </c>
      <c r="N10" s="20">
        <f t="shared" si="3"/>
        <v>7.7066467807498207E-2</v>
      </c>
      <c r="O10" s="20">
        <f t="shared" si="3"/>
        <v>8.4669011671434619E-2</v>
      </c>
      <c r="P10" s="20">
        <f t="shared" si="3"/>
        <v>6.9818561646785182E-2</v>
      </c>
      <c r="Q10" s="20">
        <f t="shared" si="3"/>
        <v>6.2168461149314284E-2</v>
      </c>
      <c r="R10" s="20">
        <f t="shared" si="3"/>
        <v>3.9594995892150424E-2</v>
      </c>
      <c r="S10" s="20">
        <f t="shared" si="3"/>
        <v>4.6042314259870522E-2</v>
      </c>
      <c r="T10" s="20">
        <f t="shared" si="3"/>
        <v>6.6830146134739157E-2</v>
      </c>
      <c r="U10" s="20">
        <f t="shared" si="3"/>
        <v>7.7143654970217176E-2</v>
      </c>
      <c r="V10" s="20">
        <f t="shared" si="3"/>
        <v>7.3197062499793478E-2</v>
      </c>
      <c r="W10" s="20">
        <f t="shared" si="3"/>
        <v>6.5943158070161018E-2</v>
      </c>
      <c r="X10" s="20">
        <f t="shared" si="3"/>
        <v>6.0356138523988391E-2</v>
      </c>
      <c r="Y10" s="20">
        <f t="shared" si="3"/>
        <v>1.6148350795787109E-2</v>
      </c>
      <c r="Z10" s="20">
        <f t="shared" si="3"/>
        <v>3.425476262878064E-2</v>
      </c>
      <c r="AA10" s="20">
        <f t="shared" si="3"/>
        <v>6.7196685399274689E-2</v>
      </c>
      <c r="AB10" s="20">
        <f t="shared" si="3"/>
        <v>5.0496244107243203E-2</v>
      </c>
      <c r="AC10" s="20">
        <f t="shared" si="3"/>
        <v>-2.4121438374399274E-2</v>
      </c>
      <c r="AD10" s="20">
        <f t="shared" si="3"/>
        <v>6.6495719927406605E-2</v>
      </c>
      <c r="AE10" s="20">
        <f t="shared" si="3"/>
        <v>2.1889327701312737E-2</v>
      </c>
      <c r="AF10" s="20">
        <f t="shared" si="3"/>
        <v>2.898745503690776E-2</v>
      </c>
      <c r="AG10" s="20">
        <f t="shared" si="3"/>
        <v>5.5583204127682535E-2</v>
      </c>
      <c r="AH10" s="20">
        <f t="shared" si="3"/>
        <v>3.0991888850182933E-2</v>
      </c>
      <c r="AI10" s="20">
        <f t="shared" si="3"/>
        <v>5.5674004218246864E-3</v>
      </c>
      <c r="AJ10" s="20">
        <f t="shared" si="3"/>
        <v>1.5573506358596489E-3</v>
      </c>
      <c r="AK10" s="20">
        <f t="shared" si="3"/>
        <v>9.2506137910145017E-3</v>
      </c>
      <c r="AL10" s="20">
        <f t="shared" si="3"/>
        <v>3.0126964403912666E-2</v>
      </c>
      <c r="AM10" s="20">
        <f t="shared" si="3"/>
        <v>2.6210108975416518E-2</v>
      </c>
      <c r="AN10" s="20">
        <f t="shared" si="3"/>
        <v>2.7098760679194527E-2</v>
      </c>
      <c r="AO10" s="20">
        <f t="shared" si="3"/>
        <v>3.0669845835973604E-2</v>
      </c>
      <c r="AP10" s="20">
        <f t="shared" si="3"/>
        <v>4.0290296111269157E-2</v>
      </c>
      <c r="AQ10" s="20">
        <f t="shared" si="3"/>
        <v>3.2523961570383196E-2</v>
      </c>
      <c r="AR10" s="20">
        <f t="shared" si="3"/>
        <v>1.9824534458342525E-2</v>
      </c>
      <c r="AS10" s="20">
        <f t="shared" si="3"/>
        <v>1.4389826104739711E-2</v>
      </c>
      <c r="AT10" s="20">
        <f t="shared" si="3"/>
        <v>7.2285347061502138E-3</v>
      </c>
      <c r="AU10" s="20">
        <f t="shared" si="3"/>
        <v>-8.3500348910969541E-3</v>
      </c>
      <c r="AV10" s="20">
        <f t="shared" si="3"/>
        <v>2.0742551539072451E-2</v>
      </c>
      <c r="AW10" s="20">
        <f t="shared" si="3"/>
        <v>2.682782356891053E-2</v>
      </c>
      <c r="AX10" s="20">
        <f t="shared" si="3"/>
        <v>1.2863694039148187E-2</v>
      </c>
      <c r="AY10" s="20">
        <f t="shared" si="3"/>
        <v>1.8353619896630136E-2</v>
      </c>
      <c r="AZ10" s="20">
        <f t="shared" si="3"/>
        <v>1.6160760336055801E-2</v>
      </c>
      <c r="BA10" s="20">
        <f t="shared" si="3"/>
        <v>1.5598502802657493E-2</v>
      </c>
      <c r="BB10" s="20">
        <f t="shared" si="3"/>
        <v>3.7101065868926072E-2</v>
      </c>
      <c r="BC10" s="20">
        <f t="shared" si="3"/>
        <v>1.7721887614099499E-2</v>
      </c>
      <c r="BD10" s="20">
        <f t="shared" si="3"/>
        <v>2.485474395691085E-3</v>
      </c>
      <c r="BE10" s="20">
        <f t="shared" si="3"/>
        <v>1.5131818840843892E-3</v>
      </c>
      <c r="BF10" s="20">
        <f t="shared" si="3"/>
        <v>1.5819388612924142E-2</v>
      </c>
      <c r="BG10" s="20">
        <f t="shared" si="3"/>
        <v>9.4966625764865854E-3</v>
      </c>
      <c r="BH10" s="20">
        <f t="shared" si="3"/>
        <v>2.0065866547446944E-2</v>
      </c>
      <c r="BI10" s="20">
        <f t="shared" si="3"/>
        <v>1.4738685466187746E-2</v>
      </c>
      <c r="BJ10" s="20">
        <f t="shared" si="3"/>
        <v>-1.0504028348038333E-2</v>
      </c>
      <c r="BK10" s="20">
        <f t="shared" si="3"/>
        <v>-5.4820550401474433E-2</v>
      </c>
      <c r="BL10" s="20">
        <f t="shared" si="3"/>
        <v>1.6865234030892112E-2</v>
      </c>
      <c r="BM10" s="20">
        <f t="shared" si="3"/>
        <v>5.7662302210420083E-3</v>
      </c>
      <c r="BN10" s="20">
        <f t="shared" si="3"/>
        <v>-2.8190137792549308E-2</v>
      </c>
      <c r="BO10" s="20">
        <f t="shared" si="3"/>
        <v>-1.7281608024923116E-2</v>
      </c>
      <c r="BP10" s="20">
        <f t="shared" si="3"/>
        <v>1.1367323787827388E-3</v>
      </c>
      <c r="BQ10" s="20">
        <f t="shared" si="3"/>
        <v>9.519588718509624E-3</v>
      </c>
    </row>
    <row r="11" spans="3:79" x14ac:dyDescent="0.3">
      <c r="C11" s="2"/>
      <c r="D11" s="5"/>
      <c r="E11" s="5"/>
      <c r="F11" s="5"/>
      <c r="G11" s="5"/>
      <c r="H11" s="5"/>
      <c r="J11" s="7">
        <v>1956</v>
      </c>
      <c r="K11" s="7">
        <v>1957</v>
      </c>
      <c r="L11" s="7">
        <v>1958</v>
      </c>
      <c r="M11" s="7">
        <v>1959</v>
      </c>
      <c r="N11" s="7">
        <v>1960</v>
      </c>
      <c r="O11" s="7">
        <v>1961</v>
      </c>
      <c r="P11" s="7">
        <v>1962</v>
      </c>
      <c r="Q11" s="7">
        <v>1963</v>
      </c>
      <c r="R11" s="7">
        <v>1964</v>
      </c>
      <c r="S11" s="7">
        <v>1965</v>
      </c>
      <c r="T11" s="7">
        <v>1966</v>
      </c>
      <c r="U11" s="7">
        <v>1967</v>
      </c>
      <c r="V11" s="7">
        <v>1968</v>
      </c>
      <c r="W11" s="7">
        <v>1969</v>
      </c>
      <c r="X11" s="7">
        <v>1970</v>
      </c>
      <c r="Y11" s="7">
        <v>1971</v>
      </c>
      <c r="Z11" s="7">
        <v>1972</v>
      </c>
      <c r="AA11" s="7">
        <v>1973</v>
      </c>
      <c r="AB11" s="7">
        <v>1974</v>
      </c>
      <c r="AC11" s="7">
        <v>1975</v>
      </c>
      <c r="AD11" s="7">
        <v>1976</v>
      </c>
      <c r="AE11" s="7">
        <v>1977</v>
      </c>
      <c r="AF11" s="7">
        <v>1978</v>
      </c>
      <c r="AG11" s="7">
        <v>1979</v>
      </c>
      <c r="AH11" s="7">
        <v>1980</v>
      </c>
      <c r="AI11" s="7">
        <v>1981</v>
      </c>
      <c r="AJ11" s="7">
        <v>1982</v>
      </c>
      <c r="AK11" s="7">
        <v>1983</v>
      </c>
      <c r="AL11" s="7">
        <v>1984</v>
      </c>
      <c r="AM11" s="7">
        <v>1985</v>
      </c>
      <c r="AN11" s="7">
        <v>1986</v>
      </c>
      <c r="AO11" s="7">
        <v>1987</v>
      </c>
      <c r="AP11" s="7">
        <v>1988</v>
      </c>
      <c r="AQ11" s="7">
        <v>1989</v>
      </c>
      <c r="AR11" s="7">
        <v>1990</v>
      </c>
      <c r="AS11" s="7">
        <v>1991</v>
      </c>
      <c r="AT11" s="7">
        <v>1992</v>
      </c>
      <c r="AU11" s="7">
        <v>1993</v>
      </c>
      <c r="AV11" s="7">
        <v>1994</v>
      </c>
      <c r="AW11" s="7">
        <v>1995</v>
      </c>
      <c r="AX11" s="7">
        <v>1996</v>
      </c>
      <c r="AY11" s="7">
        <v>1997</v>
      </c>
      <c r="AZ11" s="7">
        <v>1998</v>
      </c>
      <c r="BA11" s="7">
        <v>1999</v>
      </c>
      <c r="BB11" s="7">
        <v>2000</v>
      </c>
      <c r="BC11" s="7">
        <v>2001</v>
      </c>
      <c r="BD11" s="7">
        <v>2002</v>
      </c>
      <c r="BE11" s="7">
        <v>2003</v>
      </c>
      <c r="BF11" s="7">
        <v>2004</v>
      </c>
      <c r="BG11" s="7">
        <v>2005</v>
      </c>
      <c r="BH11" s="7">
        <v>2006</v>
      </c>
      <c r="BI11" s="7">
        <v>2007</v>
      </c>
      <c r="BJ11" s="7">
        <v>2008</v>
      </c>
      <c r="BK11" s="7">
        <v>2009</v>
      </c>
      <c r="BL11" s="7">
        <v>2010</v>
      </c>
      <c r="BM11" s="7">
        <v>2011</v>
      </c>
      <c r="BN11" s="7">
        <v>2012</v>
      </c>
      <c r="BO11" s="7">
        <v>2013</v>
      </c>
      <c r="BP11" s="7">
        <v>2014</v>
      </c>
      <c r="BQ11" s="7">
        <v>2015</v>
      </c>
    </row>
    <row r="12" spans="3:79" x14ac:dyDescent="0.3">
      <c r="C12" s="2"/>
      <c r="D12" s="5"/>
      <c r="E12" s="5"/>
      <c r="F12" s="5"/>
      <c r="G12" s="5"/>
      <c r="H12" s="5"/>
      <c r="I12" s="5" t="s">
        <v>61</v>
      </c>
      <c r="J12" s="20">
        <f>J8-J9</f>
        <v>-0.05</v>
      </c>
      <c r="K12" s="20">
        <f t="shared" ref="K12:BQ12" si="4">K8-K9</f>
        <v>-1.9E-2</v>
      </c>
      <c r="L12" s="20">
        <f t="shared" si="4"/>
        <v>-4.8000000000000001E-2</v>
      </c>
      <c r="M12" s="20">
        <f t="shared" si="4"/>
        <v>4.0000000000000001E-3</v>
      </c>
      <c r="N12" s="20">
        <f t="shared" si="4"/>
        <v>-2.7000000000000003E-2</v>
      </c>
      <c r="O12" s="20">
        <f t="shared" si="4"/>
        <v>-2.8999999999999998E-2</v>
      </c>
      <c r="P12" s="20">
        <f t="shared" si="4"/>
        <v>-5.0999999999999997E-2</v>
      </c>
      <c r="Q12" s="20">
        <f t="shared" si="4"/>
        <v>-7.4999999999999997E-2</v>
      </c>
      <c r="R12" s="20">
        <f t="shared" si="4"/>
        <v>-5.9000000000000004E-2</v>
      </c>
      <c r="S12" s="20">
        <f t="shared" si="4"/>
        <v>-4.2999999999999997E-2</v>
      </c>
      <c r="T12" s="20">
        <f t="shared" si="4"/>
        <v>-0.02</v>
      </c>
      <c r="U12" s="20">
        <f t="shared" si="4"/>
        <v>-0.02</v>
      </c>
      <c r="V12" s="20">
        <f t="shared" si="4"/>
        <v>-1.3000000000000001E-2</v>
      </c>
      <c r="W12" s="20">
        <f t="shared" si="4"/>
        <v>-2.7999999999999997E-2</v>
      </c>
      <c r="X12" s="20">
        <f t="shared" si="4"/>
        <v>-5.0999999999999997E-2</v>
      </c>
      <c r="Y12" s="20">
        <f t="shared" si="4"/>
        <v>-0.05</v>
      </c>
      <c r="Z12" s="20">
        <f t="shared" si="4"/>
        <v>-5.5999999999999994E-2</v>
      </c>
      <c r="AA12" s="20">
        <f t="shared" si="4"/>
        <v>-0.10400000000000001</v>
      </c>
      <c r="AB12" s="20">
        <f t="shared" si="4"/>
        <v>-0.19399999999999998</v>
      </c>
      <c r="AC12" s="20">
        <f t="shared" si="4"/>
        <v>-0.17199999999999999</v>
      </c>
      <c r="AD12" s="20">
        <f t="shared" si="4"/>
        <v>-0.16500000000000001</v>
      </c>
      <c r="AE12" s="20">
        <f t="shared" si="4"/>
        <v>-0.18100000000000002</v>
      </c>
      <c r="AF12" s="20">
        <f t="shared" si="4"/>
        <v>-0.124</v>
      </c>
      <c r="AG12" s="20">
        <f t="shared" si="4"/>
        <v>-0.157</v>
      </c>
      <c r="AH12" s="20">
        <f t="shared" si="4"/>
        <v>-0.21100000000000002</v>
      </c>
      <c r="AI12" s="20">
        <f t="shared" si="4"/>
        <v>-0.187</v>
      </c>
      <c r="AJ12" s="20">
        <f t="shared" si="4"/>
        <v>-0.16300000000000001</v>
      </c>
      <c r="AK12" s="20">
        <f t="shared" si="4"/>
        <v>-4.0145985401459361E-3</v>
      </c>
      <c r="AL12" s="20">
        <f t="shared" si="4"/>
        <v>1.5019108280254975E-2</v>
      </c>
      <c r="AM12" s="20">
        <f t="shared" si="4"/>
        <v>1.3431818181818128E-2</v>
      </c>
      <c r="AN12" s="20">
        <f t="shared" si="4"/>
        <v>-1.1904392764857941E-2</v>
      </c>
      <c r="AO12" s="20">
        <f t="shared" si="4"/>
        <v>2.5428571428571398E-2</v>
      </c>
      <c r="AP12" s="20">
        <f t="shared" si="4"/>
        <v>2.5862068965517168E-2</v>
      </c>
      <c r="AQ12" s="20">
        <f t="shared" si="4"/>
        <v>8.7863247863247396E-3</v>
      </c>
      <c r="AR12" s="20">
        <f t="shared" si="4"/>
        <v>1.8522862823061537E-2</v>
      </c>
      <c r="AS12" s="20">
        <f t="shared" si="4"/>
        <v>2.6239410681399733E-2</v>
      </c>
      <c r="AT12" s="20">
        <f t="shared" si="4"/>
        <v>-6.7027027027028591E-3</v>
      </c>
      <c r="AU12" s="20">
        <f t="shared" si="4"/>
        <v>-1.4580645161290172E-2</v>
      </c>
      <c r="AV12" s="20">
        <f t="shared" si="4"/>
        <v>-1.70219780219781E-2</v>
      </c>
      <c r="AW12" s="20">
        <f t="shared" si="4"/>
        <v>-3.8639016897081338E-2</v>
      </c>
      <c r="AX12" s="20">
        <f t="shared" si="4"/>
        <v>1.8472012102873983E-3</v>
      </c>
      <c r="AY12" s="20">
        <f t="shared" si="4"/>
        <v>2.6604651162790774E-2</v>
      </c>
      <c r="AZ12" s="20">
        <f t="shared" si="4"/>
        <v>7.06963788300842E-3</v>
      </c>
      <c r="BA12" s="20">
        <f t="shared" si="4"/>
        <v>1.6630434782609754E-3</v>
      </c>
      <c r="BB12" s="20">
        <f t="shared" si="4"/>
        <v>-7.3084112149534933E-3</v>
      </c>
      <c r="BC12" s="20">
        <f t="shared" si="4"/>
        <v>-7.8768020969852831E-4</v>
      </c>
      <c r="BD12" s="20">
        <f t="shared" si="4"/>
        <v>-4.8429118773946969E-3</v>
      </c>
      <c r="BE12" s="20">
        <f t="shared" si="4"/>
        <v>-1.1904761904760544E-3</v>
      </c>
      <c r="BF12" s="20">
        <f t="shared" si="4"/>
        <v>8.1517747858017749E-3</v>
      </c>
      <c r="BG12" s="20">
        <f t="shared" si="4"/>
        <v>2.2285714285714145E-2</v>
      </c>
      <c r="BH12" s="20">
        <f t="shared" si="4"/>
        <v>1.7800687285223233E-2</v>
      </c>
      <c r="BI12" s="20">
        <f t="shared" si="4"/>
        <v>-2.651214128035137E-3</v>
      </c>
      <c r="BJ12" s="20">
        <f t="shared" si="4"/>
        <v>8.2611534276386955E-3</v>
      </c>
      <c r="BK12" s="20">
        <f t="shared" si="4"/>
        <v>2.3334728033472925E-2</v>
      </c>
      <c r="BL12" s="20">
        <f t="shared" si="4"/>
        <v>-6.8629441624365878E-3</v>
      </c>
      <c r="BM12" s="20">
        <f t="shared" si="4"/>
        <v>-9.8973843058350677E-3</v>
      </c>
      <c r="BN12" s="20">
        <f t="shared" si="4"/>
        <v>-1.5163204747774522E-2</v>
      </c>
      <c r="BO12" s="20">
        <f t="shared" si="4"/>
        <v>2.6452241715401257E-3</v>
      </c>
      <c r="BP12" s="20">
        <f t="shared" si="4"/>
        <v>1.0499999999999956E-2</v>
      </c>
      <c r="BQ12" s="20">
        <f t="shared" si="4"/>
        <v>1.3499999999999956E-2</v>
      </c>
    </row>
    <row r="13" spans="3:79" x14ac:dyDescent="0.3"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>
        <f t="shared" ref="AU13:BQ13" si="5">AU12+1</f>
        <v>0.98541935483870979</v>
      </c>
      <c r="AV13" s="19">
        <f t="shared" si="5"/>
        <v>0.98297802197802187</v>
      </c>
      <c r="AW13" s="19">
        <f t="shared" si="5"/>
        <v>0.96136098310291862</v>
      </c>
      <c r="AX13" s="19">
        <f t="shared" si="5"/>
        <v>1.0018472012102875</v>
      </c>
      <c r="AY13" s="19">
        <f t="shared" si="5"/>
        <v>1.0266046511627909</v>
      </c>
      <c r="AZ13" s="19">
        <f t="shared" si="5"/>
        <v>1.0070696378830084</v>
      </c>
      <c r="BA13" s="19">
        <f t="shared" si="5"/>
        <v>1.001663043478261</v>
      </c>
      <c r="BB13" s="19">
        <f t="shared" si="5"/>
        <v>0.99269158878504649</v>
      </c>
      <c r="BC13" s="19">
        <f t="shared" si="5"/>
        <v>0.99921231979030145</v>
      </c>
      <c r="BD13" s="19">
        <f t="shared" si="5"/>
        <v>0.99515708812260528</v>
      </c>
      <c r="BE13" s="19">
        <f t="shared" si="5"/>
        <v>0.99880952380952392</v>
      </c>
      <c r="BF13" s="19">
        <f t="shared" si="5"/>
        <v>1.0081517747858018</v>
      </c>
      <c r="BG13" s="19">
        <f t="shared" si="5"/>
        <v>1.0222857142857142</v>
      </c>
      <c r="BH13" s="19">
        <f t="shared" si="5"/>
        <v>1.0178006872852232</v>
      </c>
      <c r="BI13" s="19">
        <f t="shared" si="5"/>
        <v>0.99734878587196485</v>
      </c>
      <c r="BJ13" s="19">
        <f t="shared" si="5"/>
        <v>1.0082611534276387</v>
      </c>
      <c r="BK13" s="19">
        <f t="shared" si="5"/>
        <v>1.023334728033473</v>
      </c>
      <c r="BL13" s="19">
        <f t="shared" si="5"/>
        <v>0.9931370558375634</v>
      </c>
      <c r="BM13" s="19">
        <f t="shared" si="5"/>
        <v>0.99010261569416491</v>
      </c>
      <c r="BN13" s="19">
        <f t="shared" si="5"/>
        <v>0.98483679525222545</v>
      </c>
      <c r="BO13" s="19">
        <f t="shared" si="5"/>
        <v>1.0026452241715402</v>
      </c>
      <c r="BP13" s="19">
        <f t="shared" si="5"/>
        <v>1.0105</v>
      </c>
      <c r="BQ13" s="19">
        <f t="shared" si="5"/>
        <v>1.0135000000000001</v>
      </c>
      <c r="BR13" s="24">
        <f>PRODUCT(AU13:BQ13)-1</f>
        <v>2.245329384870165E-2</v>
      </c>
    </row>
    <row r="14" spans="3:79" x14ac:dyDescent="0.3">
      <c r="I14" s="1" t="s">
        <v>63</v>
      </c>
      <c r="AU14" s="24">
        <f>PRODUCT($AU$13:AU13)-1</f>
        <v>-1.4580645161290207E-2</v>
      </c>
      <c r="AV14" s="24">
        <f>PRODUCT($AU$13:AV13)-1</f>
        <v>-3.135443176178665E-2</v>
      </c>
      <c r="AW14" s="24">
        <f>PRODUCT($AU$13:AW13)-1</f>
        <v>-6.878194424022599E-2</v>
      </c>
      <c r="AX14" s="24">
        <f>PRODUCT($AU$13:AX13)-1</f>
        <v>-6.7061797120585021E-2</v>
      </c>
      <c r="AY14" s="24">
        <f>PRODUCT($AU$13:AY13)-1</f>
        <v>-4.2241301676537168E-2</v>
      </c>
      <c r="AZ14" s="24">
        <f>PRODUCT($AU$13:AZ13)-1</f>
        <v>-3.5470294500088762E-2</v>
      </c>
      <c r="BA14" s="24">
        <f>PRODUCT($AU$13:BA13)-1</f>
        <v>-3.3866239663768116E-2</v>
      </c>
      <c r="BB14" s="24">
        <f>PRODUCT($AU$13:BB13)-1</f>
        <v>-4.0927142472954592E-2</v>
      </c>
      <c r="BC14" s="24">
        <f>PRODUCT($AU$13:BC13)-1</f>
        <v>-4.1682585182487686E-2</v>
      </c>
      <c r="BD14" s="24">
        <f>PRODUCT($AU$13:BD13)-1</f>
        <v>-4.6323631973021584E-2</v>
      </c>
      <c r="BE14" s="24">
        <f>PRODUCT($AU$13:BE13)-1</f>
        <v>-4.7458960982577403E-2</v>
      </c>
      <c r="BF14" s="24">
        <f>PRODUCT($AU$13:BF13)-1</f>
        <v>-3.9694060958273769E-2</v>
      </c>
      <c r="BG14" s="24">
        <f>PRODUCT($AU$13:BG13)-1</f>
        <v>-1.8292957173915325E-2</v>
      </c>
      <c r="BH14" s="24">
        <f>PRODUCT($AU$13:BH13)-1</f>
        <v>-8.1789709886692652E-4</v>
      </c>
      <c r="BI14" s="24">
        <f>PRODUCT($AU$13:BI13)-1</f>
        <v>-3.4669428065582375E-3</v>
      </c>
      <c r="BJ14" s="24">
        <f>PRODUCT($AU$13:BJ13)-1</f>
        <v>4.7655696746307097E-3</v>
      </c>
      <c r="BK14" s="24">
        <f>PRODUCT($AU$13:BK13)-1</f>
        <v>2.8211500980385829E-2</v>
      </c>
      <c r="BL14" s="24">
        <f>PRODUCT($AU$13:BL13)-1</f>
        <v>2.1154942861982384E-2</v>
      </c>
      <c r="BM14" s="24">
        <f>PRODUCT($AU$13:BM13)-1</f>
        <v>1.1048179956674176E-2</v>
      </c>
      <c r="BN14" s="24">
        <f>PRODUCT($AU$13:BN13)-1</f>
        <v>-4.2825506058736806E-3</v>
      </c>
      <c r="BO14" s="24">
        <f>PRODUCT($AU$13:BO13)-1</f>
        <v>-1.6486547407119634E-3</v>
      </c>
      <c r="BP14" s="24">
        <f>PRODUCT($AU$13:BP13)-1</f>
        <v>8.8340343845105807E-3</v>
      </c>
      <c r="BQ14" s="24">
        <f>PRODUCT($AU$13:BQ13)-1</f>
        <v>2.245329384870165E-2</v>
      </c>
    </row>
    <row r="15" spans="3:79" x14ac:dyDescent="0.3">
      <c r="D15" s="7">
        <v>1950</v>
      </c>
      <c r="E15" s="7">
        <v>1951</v>
      </c>
      <c r="F15" s="7">
        <v>1952</v>
      </c>
      <c r="G15" s="7">
        <v>1953</v>
      </c>
      <c r="H15" s="7">
        <v>1954</v>
      </c>
      <c r="I15" s="7">
        <v>1955</v>
      </c>
      <c r="J15" s="7">
        <v>1956</v>
      </c>
      <c r="K15" s="7">
        <v>1957</v>
      </c>
      <c r="L15" s="7">
        <v>1958</v>
      </c>
      <c r="M15" s="7">
        <v>1959</v>
      </c>
      <c r="N15" s="7">
        <v>1960</v>
      </c>
      <c r="O15" s="7">
        <v>1961</v>
      </c>
      <c r="P15" s="7">
        <v>1962</v>
      </c>
      <c r="Q15" s="7">
        <v>1963</v>
      </c>
      <c r="R15" s="7">
        <v>1964</v>
      </c>
      <c r="S15" s="7">
        <v>1965</v>
      </c>
      <c r="T15" s="7">
        <v>1966</v>
      </c>
      <c r="U15" s="7">
        <v>1967</v>
      </c>
      <c r="V15" s="7">
        <v>1968</v>
      </c>
      <c r="W15" s="7">
        <v>1969</v>
      </c>
      <c r="X15" s="7">
        <v>1970</v>
      </c>
      <c r="Y15" s="7">
        <v>1971</v>
      </c>
      <c r="Z15" s="7">
        <v>1972</v>
      </c>
      <c r="AA15" s="7">
        <v>1973</v>
      </c>
      <c r="AB15" s="7">
        <v>1974</v>
      </c>
      <c r="AC15" s="7">
        <v>1975</v>
      </c>
      <c r="AD15" s="7">
        <v>1976</v>
      </c>
      <c r="AE15" s="7">
        <v>1977</v>
      </c>
      <c r="AF15" s="7">
        <v>1978</v>
      </c>
      <c r="AG15" s="7">
        <v>1979</v>
      </c>
      <c r="AH15" s="7">
        <v>1980</v>
      </c>
      <c r="AI15" s="7">
        <v>1981</v>
      </c>
      <c r="AJ15" s="7">
        <v>1982</v>
      </c>
      <c r="AK15" s="7">
        <v>1983</v>
      </c>
      <c r="AL15" s="7">
        <v>1984</v>
      </c>
      <c r="AM15" s="7">
        <v>1985</v>
      </c>
      <c r="AN15" s="7">
        <v>1986</v>
      </c>
      <c r="AO15" s="7">
        <v>1987</v>
      </c>
      <c r="AP15" s="7">
        <v>1988</v>
      </c>
      <c r="AQ15" s="7">
        <v>1989</v>
      </c>
      <c r="AR15" s="7">
        <v>1990</v>
      </c>
      <c r="AS15" s="7">
        <v>1991</v>
      </c>
      <c r="AT15" s="7">
        <v>1992</v>
      </c>
      <c r="AU15" s="7">
        <v>1993</v>
      </c>
      <c r="AV15" s="7">
        <v>1994</v>
      </c>
      <c r="AW15" s="7">
        <v>1995</v>
      </c>
      <c r="AX15" s="7">
        <v>1996</v>
      </c>
      <c r="AY15" s="7">
        <v>1997</v>
      </c>
      <c r="AZ15" s="7">
        <v>1998</v>
      </c>
      <c r="BA15" s="7">
        <v>1999</v>
      </c>
      <c r="BB15" s="7">
        <v>2000</v>
      </c>
      <c r="BC15" s="7">
        <v>2001</v>
      </c>
      <c r="BD15" s="7">
        <v>2002</v>
      </c>
      <c r="BE15" s="7">
        <v>2003</v>
      </c>
      <c r="BF15" s="7">
        <v>2004</v>
      </c>
      <c r="BG15" s="7">
        <v>2005</v>
      </c>
      <c r="BH15" s="7">
        <v>2006</v>
      </c>
      <c r="BI15" s="7">
        <v>2007</v>
      </c>
      <c r="BJ15" s="7">
        <v>2008</v>
      </c>
      <c r="BK15" s="7">
        <v>2009</v>
      </c>
      <c r="BL15" s="7">
        <v>2010</v>
      </c>
      <c r="BM15" s="7">
        <v>2011</v>
      </c>
      <c r="BN15" s="7">
        <v>2012</v>
      </c>
      <c r="BO15" s="7">
        <v>2013</v>
      </c>
      <c r="BP15" s="7">
        <v>2014</v>
      </c>
      <c r="BQ15" s="7">
        <v>2015</v>
      </c>
      <c r="BR15" s="7">
        <v>2016</v>
      </c>
      <c r="BS15" s="7">
        <v>2017</v>
      </c>
      <c r="BT15" s="7">
        <v>2018</v>
      </c>
      <c r="BU15" s="7">
        <v>2019</v>
      </c>
      <c r="BV15" s="7">
        <v>2020</v>
      </c>
      <c r="BW15" s="7">
        <v>2021</v>
      </c>
      <c r="BX15" s="7">
        <v>2022</v>
      </c>
      <c r="BY15" s="7">
        <v>2023</v>
      </c>
      <c r="BZ15" s="2"/>
      <c r="CA15" s="2"/>
    </row>
    <row r="16" spans="3:79" x14ac:dyDescent="0.3">
      <c r="C16" s="7" t="s">
        <v>0</v>
      </c>
      <c r="D16" s="4">
        <v>8.4090016535410115</v>
      </c>
      <c r="E16" s="4">
        <v>9.682002358231756</v>
      </c>
      <c r="F16" s="4">
        <v>4.7517030712067765</v>
      </c>
      <c r="G16" s="4">
        <v>7.3504718333725805</v>
      </c>
      <c r="H16" s="4">
        <v>3.7956477466767495</v>
      </c>
      <c r="I16" s="4">
        <v>6.9735250768996622</v>
      </c>
      <c r="J16" s="4">
        <v>4.9696655767500886</v>
      </c>
      <c r="K16" s="4">
        <v>5.7225972405037879</v>
      </c>
      <c r="L16" s="4">
        <v>5.9416166067837111</v>
      </c>
      <c r="M16" s="4">
        <v>7.1166875950810891</v>
      </c>
      <c r="N16" s="4">
        <v>7.7066467807498213</v>
      </c>
      <c r="O16" s="4">
        <v>8.4669011671434617</v>
      </c>
      <c r="P16" s="4">
        <v>6.9818561646785184</v>
      </c>
      <c r="Q16" s="4">
        <v>6.2168461149314282</v>
      </c>
      <c r="R16" s="4">
        <v>3.9594995892150422</v>
      </c>
      <c r="S16" s="4">
        <v>4.6042314259870523</v>
      </c>
      <c r="T16" s="4">
        <v>6.6830146134739152</v>
      </c>
      <c r="U16" s="4">
        <v>7.714365497021717</v>
      </c>
      <c r="V16" s="4">
        <v>7.3197062499793475</v>
      </c>
      <c r="W16" s="4">
        <v>6.5943158070161019</v>
      </c>
      <c r="X16" s="4">
        <v>6.0356138523988392</v>
      </c>
      <c r="Y16" s="4">
        <v>1.614835079578711</v>
      </c>
      <c r="Z16" s="4">
        <v>3.4254762628780639</v>
      </c>
      <c r="AA16" s="4">
        <v>6.7196685399274685</v>
      </c>
      <c r="AB16" s="4">
        <v>5.04962441072432</v>
      </c>
      <c r="AC16" s="4">
        <v>-2.4121438374399276</v>
      </c>
      <c r="AD16" s="4">
        <v>6.6495719927406611</v>
      </c>
      <c r="AE16" s="4">
        <v>2.1889327701312737</v>
      </c>
      <c r="AF16" s="4">
        <v>2.8987455036907761</v>
      </c>
      <c r="AG16" s="4">
        <v>5.5583204127682535</v>
      </c>
      <c r="AH16" s="4">
        <v>3.0991888850182931</v>
      </c>
      <c r="AI16" s="4">
        <v>0.55674004218246864</v>
      </c>
      <c r="AJ16" s="4">
        <v>0.15573506358596489</v>
      </c>
      <c r="AK16" s="4">
        <v>0.92506137910145014</v>
      </c>
      <c r="AL16" s="4">
        <v>3.0126964403912666</v>
      </c>
      <c r="AM16" s="4">
        <v>2.6210108975416517</v>
      </c>
      <c r="AN16" s="4">
        <v>2.7098760679194527</v>
      </c>
      <c r="AO16" s="4">
        <v>3.0669845835973604</v>
      </c>
      <c r="AP16" s="4">
        <v>4.0290296111269157</v>
      </c>
      <c r="AQ16" s="4">
        <v>3.2523961570383193</v>
      </c>
      <c r="AR16" s="4">
        <v>1.9824534458342526</v>
      </c>
      <c r="AS16" s="4">
        <v>1.4389826104739711</v>
      </c>
      <c r="AT16" s="4">
        <v>0.72285347061502137</v>
      </c>
      <c r="AU16" s="4">
        <v>-0.83500348910969535</v>
      </c>
      <c r="AV16" s="4">
        <v>2.0742551539072451</v>
      </c>
      <c r="AW16" s="4">
        <v>2.6827823568910532</v>
      </c>
      <c r="AX16" s="4">
        <v>1.2863694039148186</v>
      </c>
      <c r="AY16" s="4">
        <v>1.8353619896630136</v>
      </c>
      <c r="AZ16" s="4">
        <v>1.6160760336055802</v>
      </c>
      <c r="BA16" s="4">
        <v>1.5598502802657492</v>
      </c>
      <c r="BB16" s="4">
        <v>3.7101065868926071</v>
      </c>
      <c r="BC16" s="4">
        <v>1.7721887614099501</v>
      </c>
      <c r="BD16" s="4">
        <v>0.24854743956910852</v>
      </c>
      <c r="BE16" s="4">
        <v>0.15131818840843891</v>
      </c>
      <c r="BF16" s="4">
        <v>1.5819388612924143</v>
      </c>
      <c r="BG16" s="4">
        <v>0.94966625764865853</v>
      </c>
      <c r="BH16" s="4">
        <v>2.0065866547446944</v>
      </c>
      <c r="BI16" s="4">
        <v>1.4738685466187746</v>
      </c>
      <c r="BJ16" s="4">
        <v>-1.0504028348038332</v>
      </c>
      <c r="BK16" s="4">
        <v>-5.4820550401474435</v>
      </c>
      <c r="BL16" s="4">
        <v>1.6865234030892111</v>
      </c>
      <c r="BM16" s="4">
        <v>0.5766230221042008</v>
      </c>
      <c r="BN16" s="4">
        <v>-2.8190137792549308</v>
      </c>
      <c r="BO16" s="4">
        <v>-1.7281608024923116</v>
      </c>
      <c r="BP16" s="4">
        <v>0.11367323787827388</v>
      </c>
      <c r="BQ16" s="4">
        <v>0.9519588718509624</v>
      </c>
      <c r="BR16" s="4">
        <v>0.85826263000832625</v>
      </c>
      <c r="BS16" s="4">
        <v>1.5022913719727313</v>
      </c>
      <c r="BT16" s="3"/>
      <c r="BU16" s="3"/>
      <c r="BV16" s="3"/>
      <c r="BW16" s="3"/>
      <c r="BX16" s="3"/>
      <c r="BY16" s="3"/>
    </row>
    <row r="17" spans="3:77" x14ac:dyDescent="0.3">
      <c r="C17" s="6" t="s">
        <v>1</v>
      </c>
      <c r="D17" s="4">
        <v>-1.3</v>
      </c>
      <c r="E17" s="4">
        <v>9.6999999999999993</v>
      </c>
      <c r="F17" s="4">
        <v>4.2</v>
      </c>
      <c r="G17" s="4">
        <v>1.9</v>
      </c>
      <c r="H17" s="4">
        <v>2.7</v>
      </c>
      <c r="I17" s="4">
        <v>2.8</v>
      </c>
      <c r="J17" s="4">
        <v>5</v>
      </c>
      <c r="K17" s="4">
        <v>1.9</v>
      </c>
      <c r="L17" s="4">
        <v>4.8</v>
      </c>
      <c r="M17" s="4">
        <v>-0.4</v>
      </c>
      <c r="N17" s="4">
        <v>2.7</v>
      </c>
      <c r="O17" s="4">
        <v>2.9</v>
      </c>
      <c r="P17" s="4">
        <v>5.0999999999999996</v>
      </c>
      <c r="Q17" s="4">
        <v>7.5</v>
      </c>
      <c r="R17" s="4">
        <v>5.9</v>
      </c>
      <c r="S17" s="4">
        <v>4.3</v>
      </c>
      <c r="T17" s="4">
        <v>2</v>
      </c>
      <c r="U17" s="4">
        <v>2</v>
      </c>
      <c r="V17" s="4">
        <v>1.3</v>
      </c>
      <c r="W17" s="4">
        <v>2.8</v>
      </c>
      <c r="X17" s="4">
        <v>5.0999999999999996</v>
      </c>
      <c r="Y17" s="4">
        <v>5</v>
      </c>
      <c r="Z17" s="4">
        <v>5.6</v>
      </c>
      <c r="AA17" s="4">
        <v>10.4</v>
      </c>
      <c r="AB17" s="4">
        <v>19.399999999999999</v>
      </c>
      <c r="AC17" s="4">
        <v>17.2</v>
      </c>
      <c r="AD17" s="4">
        <v>16.5</v>
      </c>
      <c r="AE17" s="4">
        <v>18.100000000000001</v>
      </c>
      <c r="AF17" s="4">
        <v>12.4</v>
      </c>
      <c r="AG17" s="4">
        <v>15.7</v>
      </c>
      <c r="AH17" s="4">
        <v>21.1</v>
      </c>
      <c r="AI17" s="4">
        <v>18.7</v>
      </c>
      <c r="AJ17" s="4">
        <v>16.3</v>
      </c>
      <c r="AK17" s="4">
        <v>15</v>
      </c>
      <c r="AL17" s="4">
        <v>10.6</v>
      </c>
      <c r="AM17" s="4">
        <v>8.6</v>
      </c>
      <c r="AN17" s="4">
        <v>6.1</v>
      </c>
      <c r="AO17" s="4">
        <v>4.5999999999999996</v>
      </c>
      <c r="AP17" s="4">
        <v>5</v>
      </c>
      <c r="AQ17" s="4">
        <v>6.6</v>
      </c>
      <c r="AR17" s="4">
        <v>6.1</v>
      </c>
      <c r="AS17" s="4">
        <v>6.4</v>
      </c>
      <c r="AT17" s="4">
        <v>5.4</v>
      </c>
      <c r="AU17" s="4">
        <v>4.2</v>
      </c>
      <c r="AV17" s="4">
        <v>3.9</v>
      </c>
      <c r="AW17" s="4">
        <v>5.4</v>
      </c>
      <c r="AX17" s="4">
        <v>3.9</v>
      </c>
      <c r="AY17" s="4">
        <v>1.7</v>
      </c>
      <c r="AZ17" s="4">
        <v>1.8</v>
      </c>
      <c r="BA17" s="4">
        <v>1.6</v>
      </c>
      <c r="BB17" s="4">
        <v>2.6</v>
      </c>
      <c r="BC17" s="4">
        <v>2.7</v>
      </c>
      <c r="BD17" s="4">
        <v>2.4</v>
      </c>
      <c r="BE17" s="4">
        <v>2.5</v>
      </c>
      <c r="BF17" s="4">
        <v>2</v>
      </c>
      <c r="BG17" s="4">
        <v>1.7</v>
      </c>
      <c r="BH17" s="4">
        <v>2</v>
      </c>
      <c r="BI17" s="4">
        <v>1.7</v>
      </c>
      <c r="BJ17" s="4">
        <v>3.2</v>
      </c>
      <c r="BK17" s="4">
        <v>0.7</v>
      </c>
      <c r="BL17" s="4">
        <v>1.6</v>
      </c>
      <c r="BM17" s="4">
        <v>2.7</v>
      </c>
      <c r="BN17" s="4">
        <v>3</v>
      </c>
      <c r="BO17" s="4">
        <v>1.1000000000000001</v>
      </c>
      <c r="BP17" s="4">
        <v>0.2</v>
      </c>
      <c r="BQ17" s="4">
        <v>-0.1</v>
      </c>
      <c r="BR17" s="4"/>
      <c r="BS17" s="4"/>
      <c r="BT17" s="3"/>
      <c r="BU17" s="3"/>
      <c r="BV17" s="3"/>
      <c r="BW17" s="3"/>
      <c r="BX17" s="3"/>
      <c r="BY17" s="3"/>
    </row>
    <row r="24" spans="3:77" x14ac:dyDescent="0.3">
      <c r="AU24" s="89" t="s">
        <v>0</v>
      </c>
      <c r="AV24" s="7" t="s">
        <v>2</v>
      </c>
      <c r="AW24" s="4">
        <v>1593782.9</v>
      </c>
      <c r="AX24" s="4">
        <v>1615228.6</v>
      </c>
      <c r="AY24" s="4">
        <v>1646333.4</v>
      </c>
      <c r="AZ24" s="4">
        <v>1676039.4</v>
      </c>
      <c r="BA24" s="4">
        <v>1704163.2</v>
      </c>
      <c r="BB24" s="4">
        <v>1770320.5</v>
      </c>
      <c r="BC24" s="4">
        <v>1805840.8</v>
      </c>
      <c r="BD24" s="4">
        <v>1810715.3</v>
      </c>
      <c r="BE24" s="4">
        <v>1811920.4</v>
      </c>
      <c r="BF24" s="4">
        <v>1838628.5</v>
      </c>
      <c r="BG24" s="4">
        <v>1852646.3999999999</v>
      </c>
      <c r="BH24" s="4">
        <v>1885984.4</v>
      </c>
      <c r="BI24" s="4">
        <v>1913563</v>
      </c>
      <c r="BJ24" s="4">
        <v>1893984.6</v>
      </c>
      <c r="BK24" s="4">
        <v>1793505.8</v>
      </c>
      <c r="BL24" s="4">
        <v>1820930.4</v>
      </c>
      <c r="BM24" s="4">
        <v>1833594.3</v>
      </c>
      <c r="BN24" s="4">
        <v>1776290.1</v>
      </c>
      <c r="BO24" s="4">
        <v>1743996.7</v>
      </c>
      <c r="BP24" s="4">
        <v>1743972.5</v>
      </c>
      <c r="BQ24" s="4">
        <v>1759418.3</v>
      </c>
      <c r="BR24" s="4">
        <v>1781168.6</v>
      </c>
      <c r="BS24" s="4">
        <v>1809733.2</v>
      </c>
      <c r="BT24" s="4">
        <v>1824693.3</v>
      </c>
      <c r="BU24" s="4">
        <v>1832524.2</v>
      </c>
      <c r="BV24" s="4">
        <v>1670011.9</v>
      </c>
      <c r="BW24" s="4">
        <v>1819161.7</v>
      </c>
      <c r="BX24" s="4">
        <v>1903966.7</v>
      </c>
      <c r="BY24" s="4">
        <v>1917249.4</v>
      </c>
    </row>
    <row r="25" spans="3:77" x14ac:dyDescent="0.3">
      <c r="AU25" s="89"/>
      <c r="AV25" s="7" t="s">
        <v>3</v>
      </c>
      <c r="AW25" s="4">
        <v>990520.9</v>
      </c>
      <c r="AX25" s="4">
        <v>1047745.4</v>
      </c>
      <c r="AY25" s="4">
        <v>1095091.6000000001</v>
      </c>
      <c r="AZ25" s="4">
        <v>1141256.8</v>
      </c>
      <c r="BA25" s="4">
        <v>1177549.7</v>
      </c>
      <c r="BB25" s="4">
        <v>1244744.2</v>
      </c>
      <c r="BC25" s="4">
        <v>1308623.1000000001</v>
      </c>
      <c r="BD25" s="4">
        <v>1355522.3</v>
      </c>
      <c r="BE25" s="4">
        <v>1399386</v>
      </c>
      <c r="BF25" s="4">
        <v>1457356.2</v>
      </c>
      <c r="BG25" s="4">
        <v>1499073.1</v>
      </c>
      <c r="BH25" s="4">
        <v>1559864.2</v>
      </c>
      <c r="BI25" s="4">
        <v>1621714.5</v>
      </c>
      <c r="BJ25" s="4">
        <v>1643718.8</v>
      </c>
      <c r="BK25" s="4">
        <v>1584106.8</v>
      </c>
      <c r="BL25" s="4">
        <v>1617944.7</v>
      </c>
      <c r="BM25" s="4">
        <v>1657362.2</v>
      </c>
      <c r="BN25" s="4">
        <v>1632898.5</v>
      </c>
      <c r="BO25" s="4">
        <v>1621260.7</v>
      </c>
      <c r="BP25" s="4">
        <v>1635870.7</v>
      </c>
      <c r="BQ25" s="4">
        <v>1663277.7</v>
      </c>
      <c r="BR25" s="4">
        <v>1704856.7</v>
      </c>
      <c r="BS25" s="4">
        <v>1744493</v>
      </c>
      <c r="BT25" s="4">
        <v>1777744.4</v>
      </c>
      <c r="BU25" s="4">
        <v>1804066.8</v>
      </c>
      <c r="BV25" s="4">
        <v>1670011.9</v>
      </c>
      <c r="BW25" s="4">
        <v>1842507.4</v>
      </c>
      <c r="BX25" s="4">
        <v>1997054.9</v>
      </c>
      <c r="BY25" s="4">
        <v>2128001.4</v>
      </c>
    </row>
    <row r="27" spans="3:77" x14ac:dyDescent="0.3">
      <c r="AV27" s="89" t="s">
        <v>0</v>
      </c>
      <c r="AW27" s="7" t="s">
        <v>2</v>
      </c>
      <c r="AX27" s="4">
        <f>(AX24/AW24-1)*100</f>
        <v>1.3455847719284764</v>
      </c>
      <c r="AY27" s="4">
        <f t="shared" ref="AY27:BN28" si="6">(AY24/AX24-1)*100</f>
        <v>1.925721226085253</v>
      </c>
      <c r="AZ27" s="4">
        <f t="shared" si="6"/>
        <v>1.8043732818638025</v>
      </c>
      <c r="BA27" s="4">
        <f t="shared" si="6"/>
        <v>1.6779915794342237</v>
      </c>
      <c r="BB27" s="4">
        <f t="shared" si="6"/>
        <v>3.8820988506265142</v>
      </c>
      <c r="BC27" s="4">
        <f t="shared" si="6"/>
        <v>2.0064332983773303</v>
      </c>
      <c r="BD27" s="4">
        <f t="shared" si="6"/>
        <v>0.26992966378873717</v>
      </c>
      <c r="BE27" s="4">
        <f>(BE24/BD24-1)*100</f>
        <v>6.6553808873193177E-2</v>
      </c>
      <c r="BF27" s="4">
        <f t="shared" ref="BF27:BY28" si="7">(BF24/BE24-1)*100</f>
        <v>1.4740217064723282</v>
      </c>
      <c r="BG27" s="4">
        <f t="shared" si="7"/>
        <v>0.76241067730646872</v>
      </c>
      <c r="BH27" s="4">
        <f t="shared" si="7"/>
        <v>1.7994799223424396</v>
      </c>
      <c r="BI27" s="4">
        <f t="shared" si="7"/>
        <v>1.4622920528929217</v>
      </c>
      <c r="BJ27" s="4">
        <f t="shared" si="7"/>
        <v>-1.0231385117709713</v>
      </c>
      <c r="BK27" s="4">
        <f t="shared" si="7"/>
        <v>-5.3051540123399077</v>
      </c>
      <c r="BL27" s="4">
        <f t="shared" si="7"/>
        <v>1.5291057324710033</v>
      </c>
      <c r="BM27" s="4">
        <f t="shared" si="7"/>
        <v>0.69546315444017903</v>
      </c>
      <c r="BN27" s="4">
        <f t="shared" si="7"/>
        <v>-3.1252387728299524</v>
      </c>
      <c r="BO27" s="4">
        <f t="shared" si="7"/>
        <v>-1.8180251074979337</v>
      </c>
      <c r="BP27" s="4">
        <f t="shared" si="7"/>
        <v>-1.3876173045490603E-3</v>
      </c>
      <c r="BQ27" s="4">
        <f t="shared" si="7"/>
        <v>0.8856676352408055</v>
      </c>
      <c r="BR27" s="4">
        <f t="shared" si="7"/>
        <v>1.2362210851166067</v>
      </c>
      <c r="BS27" s="4">
        <f t="shared" si="7"/>
        <v>1.6036999529410068</v>
      </c>
      <c r="BT27" s="4">
        <f t="shared" si="7"/>
        <v>0.82664671234411458</v>
      </c>
      <c r="BU27" s="4">
        <f t="shared" si="7"/>
        <v>0.4291625337803362</v>
      </c>
      <c r="BV27" s="4">
        <f t="shared" si="7"/>
        <v>-8.868221221853446</v>
      </c>
      <c r="BW27" s="4">
        <f t="shared" si="7"/>
        <v>8.9310621080005426</v>
      </c>
      <c r="BX27" s="4">
        <f t="shared" si="7"/>
        <v>4.6617626129661804</v>
      </c>
      <c r="BY27" s="4">
        <f t="shared" si="7"/>
        <v>0.69763299956873137</v>
      </c>
    </row>
    <row r="28" spans="3:77" x14ac:dyDescent="0.3">
      <c r="AV28" s="89"/>
      <c r="AW28" s="7" t="s">
        <v>3</v>
      </c>
      <c r="AX28" s="4">
        <f>(AX25/AW25-1)*100</f>
        <v>5.7772127776405391</v>
      </c>
      <c r="AY28" s="4">
        <f t="shared" si="6"/>
        <v>4.518864983802362</v>
      </c>
      <c r="AZ28" s="4">
        <f t="shared" si="6"/>
        <v>4.2156473485870816</v>
      </c>
      <c r="BA28" s="4">
        <f t="shared" si="6"/>
        <v>3.1800818185705459</v>
      </c>
      <c r="BB28" s="4">
        <f t="shared" si="6"/>
        <v>5.7062984262999716</v>
      </c>
      <c r="BC28" s="4">
        <f t="shared" si="6"/>
        <v>5.1318897489138759</v>
      </c>
      <c r="BD28" s="4">
        <f t="shared" si="6"/>
        <v>3.5838584845399701</v>
      </c>
      <c r="BE28" s="4">
        <f t="shared" si="6"/>
        <v>3.2359261075970425</v>
      </c>
      <c r="BF28" s="4">
        <f t="shared" si="6"/>
        <v>4.1425453734709405</v>
      </c>
      <c r="BG28" s="4">
        <f t="shared" si="6"/>
        <v>2.8625054053360577</v>
      </c>
      <c r="BH28" s="4">
        <f t="shared" si="6"/>
        <v>4.0552458715989115</v>
      </c>
      <c r="BI28" s="4">
        <f t="shared" si="6"/>
        <v>3.9651079882466744</v>
      </c>
      <c r="BJ28" s="4">
        <f t="shared" si="6"/>
        <v>1.3568541195136508</v>
      </c>
      <c r="BK28" s="4">
        <f t="shared" si="6"/>
        <v>-3.626654388816386</v>
      </c>
      <c r="BL28" s="4">
        <f t="shared" si="6"/>
        <v>2.136087036555856</v>
      </c>
      <c r="BM28" s="4">
        <f t="shared" si="6"/>
        <v>2.4362699170126234</v>
      </c>
      <c r="BN28" s="4">
        <f t="shared" si="6"/>
        <v>-1.4760623839496279</v>
      </c>
      <c r="BO28" s="4">
        <f t="shared" si="7"/>
        <v>-0.71270810769928916</v>
      </c>
      <c r="BP28" s="4">
        <f t="shared" si="7"/>
        <v>0.90115056757991141</v>
      </c>
      <c r="BQ28" s="4">
        <f t="shared" si="7"/>
        <v>1.6753769109013383</v>
      </c>
      <c r="BR28" s="4">
        <f t="shared" si="7"/>
        <v>2.4998230902752994</v>
      </c>
      <c r="BS28" s="4">
        <f t="shared" si="7"/>
        <v>2.3249050785324021</v>
      </c>
      <c r="BT28" s="4">
        <f t="shared" si="7"/>
        <v>1.9060781556589745</v>
      </c>
      <c r="BU28" s="4">
        <f t="shared" si="7"/>
        <v>1.4806627994440769</v>
      </c>
      <c r="BV28" s="4">
        <f t="shared" si="7"/>
        <v>-7.4307060026823972</v>
      </c>
      <c r="BW28" s="4">
        <f t="shared" si="7"/>
        <v>10.328998254443578</v>
      </c>
      <c r="BX28" s="4">
        <f t="shared" si="7"/>
        <v>8.387890328147396</v>
      </c>
      <c r="BY28" s="4">
        <f t="shared" si="7"/>
        <v>6.5569804816081989</v>
      </c>
    </row>
    <row r="31" spans="3:77" x14ac:dyDescent="0.3">
      <c r="BP31" s="89" t="s">
        <v>1</v>
      </c>
      <c r="BQ31" s="7" t="s">
        <v>4</v>
      </c>
      <c r="BR31" s="4">
        <v>-0.1</v>
      </c>
      <c r="BS31" s="4">
        <v>1.2</v>
      </c>
      <c r="BT31" s="4">
        <v>1.1000000000000001</v>
      </c>
      <c r="BU31" s="4">
        <v>0.5</v>
      </c>
      <c r="BV31" s="4">
        <v>-0.2</v>
      </c>
      <c r="BW31" s="4">
        <v>1.9</v>
      </c>
      <c r="BX31" s="4">
        <v>7.9</v>
      </c>
      <c r="BY31" s="4">
        <v>5.3</v>
      </c>
    </row>
    <row r="32" spans="3:77" x14ac:dyDescent="0.3">
      <c r="BP32" s="89"/>
      <c r="BQ32" s="7" t="s">
        <v>5</v>
      </c>
      <c r="BR32" s="4">
        <v>-0.1</v>
      </c>
      <c r="BS32" s="4">
        <v>1.1000000000000001</v>
      </c>
      <c r="BT32" s="4">
        <v>1.1000000000000001</v>
      </c>
      <c r="BU32" s="4">
        <v>0.5</v>
      </c>
      <c r="BV32" s="4">
        <v>-0.3</v>
      </c>
      <c r="BW32" s="4">
        <v>1.9</v>
      </c>
      <c r="BX32" s="4">
        <v>8.1</v>
      </c>
      <c r="BY32" s="4">
        <v>5.4</v>
      </c>
    </row>
    <row r="35" spans="50:77" x14ac:dyDescent="0.3">
      <c r="BO35" s="82" t="s">
        <v>8</v>
      </c>
      <c r="BP35" s="82"/>
      <c r="BQ35" s="7" t="s">
        <v>6</v>
      </c>
    </row>
    <row r="36" spans="50:77" x14ac:dyDescent="0.3">
      <c r="BO36" s="82"/>
      <c r="BP36" s="82"/>
      <c r="BQ36" s="7" t="s">
        <v>7</v>
      </c>
    </row>
    <row r="40" spans="50:77" x14ac:dyDescent="0.3">
      <c r="AX40" s="4">
        <v>103.9</v>
      </c>
      <c r="AY40" s="4">
        <v>105.7</v>
      </c>
      <c r="AZ40" s="4">
        <v>107.6</v>
      </c>
      <c r="BA40" s="4">
        <v>109.3</v>
      </c>
      <c r="BB40" s="4">
        <v>112.1</v>
      </c>
      <c r="BC40" s="4">
        <v>115.1</v>
      </c>
      <c r="BD40" s="4">
        <v>117.9</v>
      </c>
      <c r="BE40" s="4">
        <v>120.8</v>
      </c>
      <c r="BF40" s="4">
        <v>123.2</v>
      </c>
      <c r="BG40" s="4">
        <v>125.3</v>
      </c>
      <c r="BH40" s="4">
        <v>127.8</v>
      </c>
      <c r="BI40" s="4">
        <v>130</v>
      </c>
      <c r="BJ40" s="4">
        <v>134.19999999999999</v>
      </c>
      <c r="BK40" s="4">
        <v>135.19999999999999</v>
      </c>
      <c r="BL40" s="4">
        <v>137.30000000000001</v>
      </c>
      <c r="BM40" s="4">
        <v>102.7</v>
      </c>
      <c r="BN40" s="4">
        <v>105.8</v>
      </c>
      <c r="BO40" s="4">
        <v>107</v>
      </c>
      <c r="BP40" s="4">
        <v>107.2</v>
      </c>
      <c r="BQ40" s="4">
        <v>107.1</v>
      </c>
      <c r="BR40" s="4">
        <v>99.9</v>
      </c>
      <c r="BS40" s="4">
        <v>101</v>
      </c>
      <c r="BT40" s="4">
        <v>102.1</v>
      </c>
      <c r="BU40" s="4">
        <v>102.6</v>
      </c>
      <c r="BV40" s="4">
        <v>102.3</v>
      </c>
      <c r="BW40" s="4">
        <v>104.2</v>
      </c>
      <c r="BX40" s="4">
        <v>112.6</v>
      </c>
      <c r="BY40" s="4">
        <v>118.7</v>
      </c>
    </row>
    <row r="41" spans="50:77" x14ac:dyDescent="0.3">
      <c r="AX41" s="4">
        <v>103.9</v>
      </c>
      <c r="AY41" s="4">
        <v>105.7</v>
      </c>
      <c r="AZ41" s="4">
        <v>107.6</v>
      </c>
      <c r="BA41" s="4">
        <v>109.3</v>
      </c>
      <c r="BB41" s="4">
        <v>112.1</v>
      </c>
      <c r="BC41" s="4">
        <v>115.1</v>
      </c>
      <c r="BD41" s="4">
        <v>117.9</v>
      </c>
      <c r="BE41" s="4">
        <v>120.8</v>
      </c>
      <c r="BF41" s="4">
        <v>123.2</v>
      </c>
      <c r="BG41" s="4">
        <v>125.3</v>
      </c>
      <c r="BH41" s="4">
        <v>127.8</v>
      </c>
      <c r="BI41" s="4">
        <v>130</v>
      </c>
      <c r="BJ41" s="4">
        <v>134.19999999999999</v>
      </c>
      <c r="BK41" s="4">
        <v>135.19999999999999</v>
      </c>
      <c r="BL41" s="4">
        <v>137.30000000000001</v>
      </c>
      <c r="BM41" s="4">
        <f>BM40*$BL$40/100</f>
        <v>141.00710000000001</v>
      </c>
      <c r="BN41" s="4">
        <f>BN40*$BL$40/100</f>
        <v>145.26339999999999</v>
      </c>
      <c r="BO41" s="4">
        <f t="shared" ref="BO41:BQ41" si="8">BO40*$BL$40/100</f>
        <v>146.911</v>
      </c>
      <c r="BP41" s="4">
        <f t="shared" si="8"/>
        <v>147.18560000000002</v>
      </c>
      <c r="BQ41" s="4">
        <f t="shared" si="8"/>
        <v>147.04830000000001</v>
      </c>
      <c r="BR41" s="4">
        <f>BR40*$BQ$41/100</f>
        <v>146.90125170000002</v>
      </c>
      <c r="BS41" s="4">
        <f>BS40*$BQ$41/100</f>
        <v>148.51878300000001</v>
      </c>
      <c r="BT41" s="4">
        <f t="shared" ref="BT41:BY41" si="9">BT40*$BQ$41/100</f>
        <v>150.13631430000001</v>
      </c>
      <c r="BU41" s="4">
        <f t="shared" si="9"/>
        <v>150.87155580000001</v>
      </c>
      <c r="BV41" s="4">
        <f t="shared" si="9"/>
        <v>150.4304109</v>
      </c>
      <c r="BW41" s="4">
        <f t="shared" si="9"/>
        <v>153.22432860000001</v>
      </c>
      <c r="BX41" s="4">
        <f t="shared" si="9"/>
        <v>165.5763858</v>
      </c>
      <c r="BY41" s="4">
        <f t="shared" si="9"/>
        <v>174.54633210000003</v>
      </c>
    </row>
    <row r="42" spans="50:77" x14ac:dyDescent="0.3">
      <c r="BM42" s="83">
        <v>2010</v>
      </c>
      <c r="BN42" s="83"/>
      <c r="BO42" s="83"/>
      <c r="BP42" s="83"/>
      <c r="BQ42" s="83"/>
      <c r="BR42" s="84">
        <v>2015</v>
      </c>
      <c r="BS42" s="84"/>
      <c r="BT42" s="84"/>
      <c r="BU42" s="84"/>
      <c r="BV42" s="84"/>
      <c r="BW42" s="84"/>
      <c r="BX42" s="84"/>
      <c r="BY42" s="84"/>
    </row>
  </sheetData>
  <mergeCells count="8">
    <mergeCell ref="BM42:BQ42"/>
    <mergeCell ref="BR42:BY42"/>
    <mergeCell ref="F2:G3"/>
    <mergeCell ref="G6:H7"/>
    <mergeCell ref="AU24:AU25"/>
    <mergeCell ref="AV27:AV28"/>
    <mergeCell ref="BP31:BP32"/>
    <mergeCell ref="BO35:BP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NEW 1</vt:lpstr>
      <vt:lpstr>New 1b</vt:lpstr>
      <vt:lpstr>1</vt:lpstr>
      <vt:lpstr>New 2</vt:lpstr>
      <vt:lpstr>New 3</vt:lpstr>
      <vt:lpstr>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Salerno_Nicola</cp:lastModifiedBy>
  <dcterms:created xsi:type="dcterms:W3CDTF">2024-10-03T16:37:02Z</dcterms:created>
  <dcterms:modified xsi:type="dcterms:W3CDTF">2024-10-12T15:54:31Z</dcterms:modified>
</cp:coreProperties>
</file>