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showInkAnnotation="0"/>
  <mc:AlternateContent xmlns:mc="http://schemas.openxmlformats.org/markup-compatibility/2006">
    <mc:Choice Requires="x15">
      <x15ac:absPath xmlns:x15ac="http://schemas.microsoft.com/office/spreadsheetml/2010/11/ac" url="C:\Users\39347\Desktop\PB\"/>
    </mc:Choice>
  </mc:AlternateContent>
  <xr:revisionPtr revIDLastSave="0" documentId="13_ncr:1_{5391A109-5623-4744-87B2-F387411EE4A5}" xr6:coauthVersionLast="47" xr6:coauthVersionMax="47" xr10:uidLastSave="{00000000-0000-0000-0000-000000000000}"/>
  <bookViews>
    <workbookView xWindow="-120" yWindow="-120" windowWidth="29040" windowHeight="15720" activeTab="6" xr2:uid="{6F436E5F-1029-4E20-A645-629E8108303B}"/>
  </bookViews>
  <sheets>
    <sheet name="origine" sheetId="1" r:id="rId1"/>
    <sheet name="PB DM" sheetId="2" r:id="rId2"/>
    <sheet name="PB DM 2" sheetId="3" r:id="rId3"/>
    <sheet name="PB A conv" sheetId="4" r:id="rId4"/>
    <sheet name="PB diretta" sheetId="5" r:id="rId5"/>
    <sheet name="PB DM 3" sheetId="6" r:id="rId6"/>
    <sheet name="PB DM tot" sheetId="7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E28" i="7" s="1"/>
  <c r="D26" i="7"/>
  <c r="D31" i="7" s="1"/>
  <c r="C26" i="7"/>
  <c r="C31" i="7" s="1"/>
  <c r="B26" i="7"/>
  <c r="B31" i="7" s="1"/>
  <c r="C36" i="6"/>
  <c r="B36" i="6"/>
  <c r="E24" i="2"/>
  <c r="E26" i="2" s="1"/>
  <c r="D24" i="2"/>
  <c r="D26" i="2" s="1"/>
  <c r="C24" i="2"/>
  <c r="B24" i="2"/>
  <c r="E20" i="5"/>
  <c r="E19" i="5"/>
  <c r="E7" i="5"/>
  <c r="E6" i="5"/>
  <c r="E5" i="5"/>
  <c r="E4" i="5"/>
  <c r="E3" i="5"/>
  <c r="E2" i="5"/>
  <c r="C24" i="5"/>
  <c r="C29" i="5" s="1"/>
  <c r="C25" i="5"/>
  <c r="E23" i="5"/>
  <c r="E8" i="5"/>
  <c r="E9" i="5"/>
  <c r="E10" i="5"/>
  <c r="E11" i="5"/>
  <c r="E12" i="5"/>
  <c r="E13" i="5"/>
  <c r="E14" i="5"/>
  <c r="E15" i="5"/>
  <c r="E16" i="5"/>
  <c r="E17" i="5"/>
  <c r="E18" i="5"/>
  <c r="E21" i="5"/>
  <c r="E22" i="5"/>
  <c r="H23" i="4"/>
  <c r="D23" i="4" s="1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" i="4"/>
  <c r="Q28" i="1"/>
  <c r="P28" i="1"/>
  <c r="O28" i="1"/>
  <c r="N28" i="1"/>
  <c r="B28" i="7" l="1"/>
  <c r="C28" i="7"/>
  <c r="D28" i="7"/>
  <c r="E31" i="7"/>
  <c r="C26" i="5"/>
  <c r="E29" i="2"/>
  <c r="D29" i="2"/>
  <c r="B26" i="2" l="1"/>
  <c r="B29" i="2"/>
  <c r="C29" i="2"/>
  <c r="C26" i="2"/>
</calcChain>
</file>

<file path=xl/sharedStrings.xml><?xml version="1.0" encoding="utf-8"?>
<sst xmlns="http://schemas.openxmlformats.org/spreadsheetml/2006/main" count="235" uniqueCount="43">
  <si>
    <t>PIE</t>
  </si>
  <si>
    <t>VDA</t>
  </si>
  <si>
    <t>LOM</t>
  </si>
  <si>
    <t>BOL</t>
  </si>
  <si>
    <t>TRE</t>
  </si>
  <si>
    <t>VEN</t>
  </si>
  <si>
    <t>FRI</t>
  </si>
  <si>
    <t>LIG</t>
  </si>
  <si>
    <t>EMR</t>
  </si>
  <si>
    <t>TOS</t>
  </si>
  <si>
    <t>UMB</t>
  </si>
  <si>
    <t>MAR</t>
  </si>
  <si>
    <t>LAZ</t>
  </si>
  <si>
    <t>ABR</t>
  </si>
  <si>
    <t>MOL</t>
  </si>
  <si>
    <t>CAM</t>
  </si>
  <si>
    <t>PUG</t>
  </si>
  <si>
    <t>BAS</t>
  </si>
  <si>
    <t>CAL</t>
  </si>
  <si>
    <t>SIC</t>
  </si>
  <si>
    <t>SAR</t>
  </si>
  <si>
    <t>SOMMA</t>
  </si>
  <si>
    <t>ITALIA</t>
  </si>
  <si>
    <t>FSN (mld)</t>
  </si>
  <si>
    <t>TETTO</t>
  </si>
  <si>
    <t>Convenzionata</t>
  </si>
  <si>
    <t>Diretta</t>
  </si>
  <si>
    <t>FVG</t>
  </si>
  <si>
    <t>mln</t>
  </si>
  <si>
    <t>% FSR</t>
  </si>
  <si>
    <t>PB Industria</t>
  </si>
  <si>
    <t>pro memo</t>
  </si>
  <si>
    <t>b) Tetto</t>
  </si>
  <si>
    <t>c) FSN (mld)</t>
  </si>
  <si>
    <t>%</t>
  </si>
  <si>
    <t>FSR</t>
  </si>
  <si>
    <t>teorico</t>
  </si>
  <si>
    <t>a) Ripiano Totale</t>
  </si>
  <si>
    <t>Ripiano % (a/c)</t>
  </si>
  <si>
    <t>Ripiano % (a/b)</t>
  </si>
  <si>
    <t>previsione</t>
  </si>
  <si>
    <t>elab. Reforming su Min. Salute e Corte dei Conti</t>
  </si>
  <si>
    <t>PB Industria mln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</si>
</sst>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0.0"/>
    <numFmt numFmtId="165" formatCode="#,##0.0"/>
    <numFmt numFmtId="166" formatCode="_-* #,##0.0_-;\-* #,##0.0_-;_-* &quot;-&quot;??_-;_-@_-"/>
    <numFmt numFmtId="167" formatCode="_-* #,##0.00\ _€_-;\-* #,##0.00\ _€_-;_-* &quot;-&quot;??\ _€_-;_-@_-"/>
    <numFmt numFmtId="168" formatCode="0.00000"/>
    <numFmt numFmtId="169" formatCode="_-* #,##0_-;\-* #,##0_-;_-* &quot;-&quot;??_-;_-@_-"/>
    <numFmt numFmtId="170" formatCode="0.0%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i/>
      <sz val="11"/>
      <color theme="0"/>
      <name val="Calibri Light"/>
      <family val="2"/>
      <scheme val="major"/>
    </font>
    <font>
      <i/>
      <sz val="11"/>
      <color theme="1"/>
      <name val="Calibri"/>
      <family val="2"/>
      <scheme val="minor"/>
    </font>
    <font>
      <i/>
      <sz val="11"/>
      <color theme="1"/>
      <name val="Calibri Light"/>
      <family val="2"/>
      <scheme val="major"/>
    </font>
    <font>
      <i/>
      <sz val="9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color theme="1"/>
      <name val="Calibri"/>
      <family val="2"/>
      <scheme val="minor"/>
    </font>
    <font>
      <i/>
      <sz val="8"/>
      <color theme="1"/>
      <name val="Calibri Light"/>
      <family val="2"/>
      <scheme val="major"/>
    </font>
    <font>
      <i/>
      <sz val="10"/>
      <color theme="1"/>
      <name val="Calibri Light"/>
      <family val="2"/>
      <scheme val="major"/>
    </font>
    <font>
      <i/>
      <sz val="9"/>
      <color theme="1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C9FFE1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 style="thick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ck">
        <color theme="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64" fontId="4" fillId="0" borderId="1" xfId="0" applyNumberFormat="1" applyFont="1" applyBorder="1"/>
    <xf numFmtId="164" fontId="4" fillId="0" borderId="2" xfId="0" applyNumberFormat="1" applyFont="1" applyBorder="1"/>
    <xf numFmtId="0" fontId="6" fillId="3" borderId="3" xfId="0" applyFont="1" applyFill="1" applyBorder="1" applyAlignment="1">
      <alignment horizontal="center"/>
    </xf>
    <xf numFmtId="164" fontId="2" fillId="0" borderId="1" xfId="0" applyNumberFormat="1" applyFont="1" applyBorder="1"/>
    <xf numFmtId="0" fontId="6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0" fontId="0" fillId="0" borderId="0" xfId="2" applyNumberFormat="1" applyFon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2" applyNumberFormat="1" applyFont="1"/>
    <xf numFmtId="0" fontId="8" fillId="0" borderId="1" xfId="0" applyFont="1" applyBorder="1"/>
    <xf numFmtId="0" fontId="9" fillId="0" borderId="0" xfId="0" applyFont="1" applyAlignment="1">
      <alignment horizontal="center"/>
    </xf>
    <xf numFmtId="0" fontId="0" fillId="2" borderId="0" xfId="0" applyFill="1"/>
    <xf numFmtId="10" fontId="0" fillId="0" borderId="0" xfId="0" applyNumberFormat="1"/>
    <xf numFmtId="10" fontId="10" fillId="0" borderId="1" xfId="2" applyNumberFormat="1" applyFont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66" fontId="11" fillId="0" borderId="1" xfId="1" applyNumberFormat="1" applyFont="1" applyBorder="1"/>
    <xf numFmtId="0" fontId="11" fillId="0" borderId="1" xfId="0" applyFont="1" applyBorder="1"/>
    <xf numFmtId="167" fontId="0" fillId="0" borderId="0" xfId="0" applyNumberFormat="1"/>
    <xf numFmtId="168" fontId="0" fillId="0" borderId="0" xfId="0" applyNumberFormat="1"/>
    <xf numFmtId="0" fontId="11" fillId="0" borderId="8" xfId="0" applyFont="1" applyBorder="1"/>
    <xf numFmtId="165" fontId="11" fillId="0" borderId="1" xfId="0" applyNumberFormat="1" applyFont="1" applyBorder="1"/>
    <xf numFmtId="169" fontId="8" fillId="0" borderId="1" xfId="1" applyNumberFormat="1" applyFont="1" applyBorder="1"/>
    <xf numFmtId="0" fontId="13" fillId="2" borderId="0" xfId="0" applyFont="1" applyFill="1" applyAlignment="1">
      <alignment horizontal="center" vertical="center"/>
    </xf>
    <xf numFmtId="170" fontId="8" fillId="0" borderId="1" xfId="2" applyNumberFormat="1" applyFont="1" applyBorder="1"/>
    <xf numFmtId="0" fontId="14" fillId="3" borderId="3" xfId="0" applyFont="1" applyFill="1" applyBorder="1" applyAlignment="1">
      <alignment horizontal="right"/>
    </xf>
    <xf numFmtId="0" fontId="14" fillId="3" borderId="0" xfId="0" applyFont="1" applyFill="1" applyAlignment="1">
      <alignment horizontal="right"/>
    </xf>
    <xf numFmtId="0" fontId="14" fillId="3" borderId="4" xfId="0" applyFont="1" applyFill="1" applyBorder="1" applyAlignment="1">
      <alignment horizontal="right"/>
    </xf>
    <xf numFmtId="170" fontId="11" fillId="0" borderId="1" xfId="2" applyNumberFormat="1" applyFont="1" applyBorder="1"/>
    <xf numFmtId="10" fontId="10" fillId="2" borderId="0" xfId="2" applyNumberFormat="1" applyFont="1" applyFill="1" applyBorder="1" applyAlignment="1">
      <alignment horizontal="center"/>
    </xf>
    <xf numFmtId="164" fontId="2" fillId="2" borderId="0" xfId="0" applyNumberFormat="1" applyFont="1" applyFill="1"/>
    <xf numFmtId="164" fontId="0" fillId="2" borderId="0" xfId="0" applyNumberFormat="1" applyFill="1"/>
    <xf numFmtId="164" fontId="12" fillId="4" borderId="7" xfId="0" applyNumberFormat="1" applyFont="1" applyFill="1" applyBorder="1"/>
    <xf numFmtId="0" fontId="15" fillId="3" borderId="4" xfId="0" applyFont="1" applyFill="1" applyBorder="1" applyAlignment="1">
      <alignment horizontal="center"/>
    </xf>
    <xf numFmtId="0" fontId="14" fillId="3" borderId="4" xfId="0" applyFont="1" applyFill="1" applyBorder="1" applyAlignment="1">
      <alignment horizontal="center"/>
    </xf>
    <xf numFmtId="0" fontId="16" fillId="0" borderId="0" xfId="0" applyFont="1" applyAlignment="1">
      <alignment horizontal="center" vertical="center"/>
    </xf>
    <xf numFmtId="164" fontId="3" fillId="2" borderId="3" xfId="0" applyNumberFormat="1" applyFont="1" applyFill="1" applyBorder="1"/>
    <xf numFmtId="164" fontId="5" fillId="2" borderId="3" xfId="0" applyNumberFormat="1" applyFont="1" applyFill="1" applyBorder="1"/>
    <xf numFmtId="164" fontId="3" fillId="0" borderId="3" xfId="0" applyNumberFormat="1" applyFont="1" applyBorder="1"/>
    <xf numFmtId="9" fontId="0" fillId="0" borderId="0" xfId="2" applyFont="1" applyAlignment="1">
      <alignment horizontal="center"/>
    </xf>
    <xf numFmtId="165" fontId="13" fillId="0" borderId="8" xfId="0" applyNumberFormat="1" applyFont="1" applyBorder="1"/>
    <xf numFmtId="164" fontId="2" fillId="0" borderId="9" xfId="0" applyNumberFormat="1" applyFont="1" applyBorder="1"/>
    <xf numFmtId="164" fontId="0" fillId="0" borderId="9" xfId="0" applyNumberFormat="1" applyBorder="1"/>
    <xf numFmtId="165" fontId="13" fillId="0" borderId="9" xfId="0" applyNumberFormat="1" applyFont="1" applyBorder="1"/>
    <xf numFmtId="164" fontId="4" fillId="0" borderId="3" xfId="0" applyNumberFormat="1" applyFont="1" applyBorder="1"/>
    <xf numFmtId="169" fontId="8" fillId="0" borderId="3" xfId="1" applyNumberFormat="1" applyFont="1" applyBorder="1"/>
    <xf numFmtId="170" fontId="8" fillId="0" borderId="3" xfId="2" applyNumberFormat="1" applyFont="1" applyBorder="1"/>
    <xf numFmtId="164" fontId="3" fillId="0" borderId="5" xfId="0" applyNumberFormat="1" applyFont="1" applyBorder="1"/>
    <xf numFmtId="0" fontId="3" fillId="0" borderId="0" xfId="0" applyFont="1"/>
    <xf numFmtId="0" fontId="3" fillId="2" borderId="0" xfId="0" applyFont="1" applyFill="1"/>
    <xf numFmtId="0" fontId="17" fillId="2" borderId="0" xfId="0" applyFont="1" applyFill="1" applyAlignment="1">
      <alignment horizontal="center" vertical="center"/>
    </xf>
    <xf numFmtId="9" fontId="3" fillId="2" borderId="0" xfId="0" applyNumberFormat="1" applyFont="1" applyFill="1" applyAlignment="1">
      <alignment horizontal="center"/>
    </xf>
    <xf numFmtId="10" fontId="3" fillId="0" borderId="0" xfId="2" applyNumberFormat="1" applyFont="1"/>
    <xf numFmtId="10" fontId="3" fillId="0" borderId="0" xfId="2" applyNumberFormat="1" applyFont="1" applyAlignment="1">
      <alignment horizontal="center"/>
    </xf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14" fillId="5" borderId="4" xfId="0" applyFont="1" applyFill="1" applyBorder="1" applyAlignment="1">
      <alignment horizontal="right"/>
    </xf>
    <xf numFmtId="0" fontId="14" fillId="5" borderId="0" xfId="0" applyFont="1" applyFill="1" applyAlignment="1">
      <alignment horizontal="right"/>
    </xf>
    <xf numFmtId="164" fontId="4" fillId="0" borderId="11" xfId="0" applyNumberFormat="1" applyFont="1" applyBorder="1"/>
    <xf numFmtId="169" fontId="9" fillId="0" borderId="11" xfId="1" applyNumberFormat="1" applyFont="1" applyBorder="1"/>
    <xf numFmtId="170" fontId="9" fillId="0" borderId="11" xfId="2" applyNumberFormat="1" applyFont="1" applyBorder="1"/>
    <xf numFmtId="0" fontId="9" fillId="0" borderId="12" xfId="0" applyFont="1" applyBorder="1"/>
    <xf numFmtId="170" fontId="9" fillId="0" borderId="13" xfId="2" applyNumberFormat="1" applyFont="1" applyBorder="1"/>
    <xf numFmtId="0" fontId="14" fillId="2" borderId="0" xfId="0" applyFont="1" applyFill="1" applyAlignment="1">
      <alignment horizontal="right"/>
    </xf>
    <xf numFmtId="170" fontId="9" fillId="2" borderId="0" xfId="2" applyNumberFormat="1" applyFont="1" applyFill="1" applyBorder="1"/>
    <xf numFmtId="0" fontId="18" fillId="2" borderId="14" xfId="0" applyFont="1" applyFill="1" applyBorder="1" applyAlignment="1">
      <alignment horizontal="center"/>
    </xf>
    <xf numFmtId="0" fontId="18" fillId="2" borderId="10" xfId="0" applyFont="1" applyFill="1" applyBorder="1" applyAlignment="1">
      <alignment horizontal="center"/>
    </xf>
    <xf numFmtId="0" fontId="19" fillId="2" borderId="0" xfId="0" applyFont="1" applyFill="1" applyAlignment="1">
      <alignment horizontal="right" vertical="center"/>
    </xf>
  </cellXfs>
  <cellStyles count="3">
    <cellStyle name="Migliaia" xfId="1" builtinId="3"/>
    <cellStyle name="Normale" xfId="0" builtinId="0"/>
    <cellStyle name="Percentuale" xfId="2" builtinId="5"/>
  </cellStyles>
  <dxfs count="0"/>
  <tableStyles count="0" defaultTableStyle="TableStyleMedium2" defaultPivotStyle="PivotStyleLight16"/>
  <colors>
    <mruColors>
      <color rgb="FFC9FF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276225</xdr:colOff>
      <xdr:row>40</xdr:row>
      <xdr:rowOff>38100</xdr:rowOff>
    </xdr:from>
    <xdr:to>
      <xdr:col>7</xdr:col>
      <xdr:colOff>419100</xdr:colOff>
      <xdr:row>67</xdr:row>
      <xdr:rowOff>47625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282C5158-8153-406C-AADD-F799DED04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8143875"/>
          <a:ext cx="4038600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28575</xdr:colOff>
      <xdr:row>0</xdr:row>
      <xdr:rowOff>66675</xdr:rowOff>
    </xdr:from>
    <xdr:to>
      <xdr:col>23</xdr:col>
      <xdr:colOff>342900</xdr:colOff>
      <xdr:row>29</xdr:row>
      <xdr:rowOff>57150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75FDBB0-D935-8621-9AF3-FAB596B5E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6675"/>
          <a:ext cx="8848725" cy="600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87192</xdr:colOff>
      <xdr:row>40</xdr:row>
      <xdr:rowOff>180976</xdr:rowOff>
    </xdr:from>
    <xdr:to>
      <xdr:col>19</xdr:col>
      <xdr:colOff>47626</xdr:colOff>
      <xdr:row>62</xdr:row>
      <xdr:rowOff>168936</xdr:rowOff>
    </xdr:to>
    <xdr:pic>
      <xdr:nvPicPr>
        <xdr:cNvPr id="4" name="Immagine 3" descr="tetti spesa">
          <a:extLst>
            <a:ext uri="{FF2B5EF4-FFF2-40B4-BE49-F238E27FC236}">
              <a16:creationId xmlns:a16="http://schemas.microsoft.com/office/drawing/2014/main" id="{C00E8AC9-0437-06B5-145B-799DF31DD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0692" y="8286751"/>
          <a:ext cx="6666034" cy="4178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85725</xdr:colOff>
      <xdr:row>0</xdr:row>
      <xdr:rowOff>76200</xdr:rowOff>
    </xdr:from>
    <xdr:to>
      <xdr:col>19</xdr:col>
      <xdr:colOff>466725</xdr:colOff>
      <xdr:row>24</xdr:row>
      <xdr:rowOff>200025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F101B1B0-9A99-4862-A595-E7BB91A27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77225" y="76200"/>
          <a:ext cx="4038600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26</xdr:row>
      <xdr:rowOff>190500</xdr:rowOff>
    </xdr:from>
    <xdr:to>
      <xdr:col>11</xdr:col>
      <xdr:colOff>275795</xdr:colOff>
      <xdr:row>55</xdr:row>
      <xdr:rowOff>161925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A91EC60D-A841-6B64-FB27-6EA9D9EE5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0075" y="5429250"/>
          <a:ext cx="2923745" cy="547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466725</xdr:colOff>
      <xdr:row>2</xdr:row>
      <xdr:rowOff>979</xdr:rowOff>
    </xdr:from>
    <xdr:to>
      <xdr:col>14</xdr:col>
      <xdr:colOff>228600</xdr:colOff>
      <xdr:row>25</xdr:row>
      <xdr:rowOff>19050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6286BC2-310F-3578-92C5-EF94D6F16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420079"/>
          <a:ext cx="5857875" cy="4742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85726</xdr:colOff>
      <xdr:row>26</xdr:row>
      <xdr:rowOff>161925</xdr:rowOff>
    </xdr:from>
    <xdr:to>
      <xdr:col>23</xdr:col>
      <xdr:colOff>47626</xdr:colOff>
      <xdr:row>55</xdr:row>
      <xdr:rowOff>107218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E8EF737-BF80-23FD-0E4A-1D5C27B19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01351" y="5400675"/>
          <a:ext cx="3619500" cy="54507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161925</xdr:colOff>
      <xdr:row>0</xdr:row>
      <xdr:rowOff>191814</xdr:rowOff>
    </xdr:from>
    <xdr:to>
      <xdr:col>25</xdr:col>
      <xdr:colOff>85724</xdr:colOff>
      <xdr:row>26</xdr:row>
      <xdr:rowOff>38100</xdr:rowOff>
    </xdr:to>
    <xdr:pic>
      <xdr:nvPicPr>
        <xdr:cNvPr id="7" name="Immagine 6">
          <a:extLst>
            <a:ext uri="{FF2B5EF4-FFF2-40B4-BE49-F238E27FC236}">
              <a16:creationId xmlns:a16="http://schemas.microsoft.com/office/drawing/2014/main" id="{7A78E9D2-EC8F-0A96-0317-36DE79656A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91814"/>
          <a:ext cx="6019799" cy="51993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Giallo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1FDF-7966-405B-97FB-1F6ED04BC806}">
  <dimension ref="E4:Q28"/>
  <sheetViews>
    <sheetView workbookViewId="0">
      <selection activeCell="E5" sqref="E5:E25"/>
    </sheetView>
  </sheetViews>
  <sheetFormatPr defaultRowHeight="15" x14ac:dyDescent="0.25"/>
  <cols>
    <col min="5" max="5" width="9.140625" style="1"/>
  </cols>
  <sheetData>
    <row r="4" spans="5:17" x14ac:dyDescent="0.25">
      <c r="F4" s="2">
        <v>2015</v>
      </c>
      <c r="G4" s="2">
        <v>2016</v>
      </c>
      <c r="H4" s="2">
        <v>2017</v>
      </c>
      <c r="I4" s="2">
        <v>2018</v>
      </c>
      <c r="N4" s="2">
        <v>2015</v>
      </c>
      <c r="O4" s="2">
        <v>2016</v>
      </c>
      <c r="P4" s="2">
        <v>2017</v>
      </c>
      <c r="Q4" s="2">
        <v>2018</v>
      </c>
    </row>
    <row r="5" spans="5:17" x14ac:dyDescent="0.25">
      <c r="E5" s="2" t="s">
        <v>0</v>
      </c>
      <c r="F5" s="3">
        <v>9.6999999999999993</v>
      </c>
      <c r="G5" s="3">
        <v>9.6</v>
      </c>
      <c r="H5" s="3">
        <v>9.6999999999999993</v>
      </c>
      <c r="I5" s="3">
        <v>9.5</v>
      </c>
      <c r="M5" s="2" t="s">
        <v>0</v>
      </c>
      <c r="N5" s="3">
        <v>40.4</v>
      </c>
      <c r="O5" s="3">
        <v>45.3</v>
      </c>
      <c r="P5" s="3">
        <v>53.7</v>
      </c>
      <c r="Q5" s="3">
        <v>61.4</v>
      </c>
    </row>
    <row r="6" spans="5:17" x14ac:dyDescent="0.25">
      <c r="E6" s="2" t="s">
        <v>1</v>
      </c>
      <c r="F6" s="3">
        <v>0.3</v>
      </c>
      <c r="G6" s="3">
        <v>0.2</v>
      </c>
      <c r="H6" s="3">
        <v>0.2</v>
      </c>
      <c r="I6" s="3">
        <v>0.2</v>
      </c>
      <c r="M6" s="2" t="s">
        <v>1</v>
      </c>
      <c r="N6" s="3">
        <v>1.1000000000000001</v>
      </c>
      <c r="O6" s="3">
        <v>0.9</v>
      </c>
      <c r="P6" s="3">
        <v>1.1000000000000001</v>
      </c>
      <c r="Q6" s="3">
        <v>1.4</v>
      </c>
    </row>
    <row r="7" spans="5:17" x14ac:dyDescent="0.25">
      <c r="E7" s="2" t="s">
        <v>2</v>
      </c>
      <c r="F7" s="3">
        <v>0</v>
      </c>
      <c r="G7" s="3">
        <v>0</v>
      </c>
      <c r="H7" s="3">
        <v>0</v>
      </c>
      <c r="I7" s="3">
        <v>0</v>
      </c>
      <c r="M7" s="2" t="s">
        <v>2</v>
      </c>
      <c r="N7">
        <v>0</v>
      </c>
      <c r="O7" s="3">
        <v>0</v>
      </c>
      <c r="P7" s="3">
        <v>0</v>
      </c>
      <c r="Q7" s="3">
        <v>0.2</v>
      </c>
    </row>
    <row r="8" spans="5:17" x14ac:dyDescent="0.25">
      <c r="E8" s="2" t="s">
        <v>3</v>
      </c>
      <c r="F8" s="3">
        <v>2</v>
      </c>
      <c r="G8" s="3">
        <v>2.2999999999999998</v>
      </c>
      <c r="H8" s="3">
        <v>2.2999999999999998</v>
      </c>
      <c r="I8" s="3">
        <v>2.1</v>
      </c>
      <c r="M8" s="2" t="s">
        <v>3</v>
      </c>
      <c r="N8" s="3">
        <v>8.4</v>
      </c>
      <c r="O8" s="3">
        <v>10.9</v>
      </c>
      <c r="P8" s="3">
        <v>12.9</v>
      </c>
      <c r="Q8" s="3">
        <v>13.5</v>
      </c>
    </row>
    <row r="9" spans="5:17" x14ac:dyDescent="0.25">
      <c r="E9" s="2" t="s">
        <v>4</v>
      </c>
      <c r="F9" s="3">
        <v>2.8</v>
      </c>
      <c r="G9" s="3">
        <v>2.4</v>
      </c>
      <c r="H9" s="3">
        <v>2.2999999999999998</v>
      </c>
      <c r="I9" s="3">
        <v>2.1</v>
      </c>
      <c r="M9" s="2" t="s">
        <v>4</v>
      </c>
      <c r="N9" s="3">
        <v>11.6</v>
      </c>
      <c r="O9" s="3">
        <v>11.6</v>
      </c>
      <c r="P9" s="3">
        <v>12.7</v>
      </c>
      <c r="Q9" s="3">
        <v>13.5</v>
      </c>
    </row>
    <row r="10" spans="5:17" x14ac:dyDescent="0.25">
      <c r="E10" s="2" t="s">
        <v>5</v>
      </c>
      <c r="F10" s="3">
        <v>11</v>
      </c>
      <c r="G10" s="3">
        <v>11.9</v>
      </c>
      <c r="H10" s="3">
        <v>11.2</v>
      </c>
      <c r="I10" s="3">
        <v>10.5</v>
      </c>
      <c r="M10" s="2" t="s">
        <v>5</v>
      </c>
      <c r="N10" s="3">
        <v>45.6</v>
      </c>
      <c r="O10" s="3">
        <v>56.5</v>
      </c>
      <c r="P10" s="3">
        <v>62</v>
      </c>
      <c r="Q10" s="3">
        <v>67.7</v>
      </c>
    </row>
    <row r="11" spans="5:17" x14ac:dyDescent="0.25">
      <c r="E11" s="2" t="s">
        <v>6</v>
      </c>
      <c r="F11" s="3">
        <v>6.1</v>
      </c>
      <c r="G11" s="3">
        <v>6</v>
      </c>
      <c r="H11" s="3">
        <v>6.5</v>
      </c>
      <c r="I11" s="3">
        <v>5.9</v>
      </c>
      <c r="M11" s="2" t="s">
        <v>6</v>
      </c>
      <c r="N11" s="3">
        <v>25.2</v>
      </c>
      <c r="O11" s="3">
        <v>28.6</v>
      </c>
      <c r="P11" s="3">
        <v>36.200000000000003</v>
      </c>
      <c r="Q11" s="3">
        <v>38</v>
      </c>
    </row>
    <row r="12" spans="5:17" x14ac:dyDescent="0.25">
      <c r="E12" s="2" t="s">
        <v>7</v>
      </c>
      <c r="F12" s="3">
        <v>2.6</v>
      </c>
      <c r="G12" s="3">
        <v>2.5</v>
      </c>
      <c r="H12" s="3">
        <v>2</v>
      </c>
      <c r="I12" s="3">
        <v>2.6</v>
      </c>
      <c r="M12" s="2" t="s">
        <v>7</v>
      </c>
      <c r="N12" s="3">
        <v>11</v>
      </c>
      <c r="O12" s="3">
        <v>11.9</v>
      </c>
      <c r="P12" s="3">
        <v>11</v>
      </c>
      <c r="Q12" s="3">
        <v>16.3</v>
      </c>
    </row>
    <row r="13" spans="5:17" x14ac:dyDescent="0.25">
      <c r="E13" s="2" t="s">
        <v>8</v>
      </c>
      <c r="F13" s="3">
        <v>8.1999999999999993</v>
      </c>
      <c r="G13" s="3">
        <v>7.4</v>
      </c>
      <c r="H13" s="3">
        <v>7.1</v>
      </c>
      <c r="I13" s="3">
        <v>9.6</v>
      </c>
      <c r="M13" s="2" t="s">
        <v>8</v>
      </c>
      <c r="N13" s="3">
        <v>34.299999999999997</v>
      </c>
      <c r="O13" s="3">
        <v>34.799999999999997</v>
      </c>
      <c r="P13" s="3">
        <v>39.4</v>
      </c>
      <c r="Q13" s="3">
        <v>61.9</v>
      </c>
    </row>
    <row r="14" spans="5:17" x14ac:dyDescent="0.25">
      <c r="E14" s="2" t="s">
        <v>9</v>
      </c>
      <c r="F14" s="3">
        <v>18.7</v>
      </c>
      <c r="G14" s="3">
        <v>19</v>
      </c>
      <c r="H14" s="3">
        <v>20.100000000000001</v>
      </c>
      <c r="I14" s="3">
        <v>18.3</v>
      </c>
      <c r="M14" s="2" t="s">
        <v>9</v>
      </c>
      <c r="N14" s="3">
        <v>78</v>
      </c>
      <c r="O14" s="3">
        <v>90.2</v>
      </c>
      <c r="P14" s="3">
        <v>111.2</v>
      </c>
      <c r="Q14" s="3">
        <v>117.8</v>
      </c>
    </row>
    <row r="15" spans="5:17" x14ac:dyDescent="0.25">
      <c r="E15" s="2" t="s">
        <v>10</v>
      </c>
      <c r="F15" s="3">
        <v>4.4000000000000004</v>
      </c>
      <c r="G15" s="3">
        <v>4.5999999999999996</v>
      </c>
      <c r="H15" s="3">
        <v>4.5</v>
      </c>
      <c r="I15" s="3">
        <v>4.2</v>
      </c>
      <c r="M15" s="2" t="s">
        <v>10</v>
      </c>
      <c r="N15" s="3">
        <v>18.5</v>
      </c>
      <c r="O15" s="3">
        <v>21.6</v>
      </c>
      <c r="P15" s="3">
        <v>25</v>
      </c>
      <c r="Q15" s="3">
        <v>26.8</v>
      </c>
    </row>
    <row r="16" spans="5:17" x14ac:dyDescent="0.25">
      <c r="E16" s="2" t="s">
        <v>11</v>
      </c>
      <c r="F16" s="3">
        <v>6</v>
      </c>
      <c r="G16" s="3">
        <v>6.2</v>
      </c>
      <c r="H16" s="3">
        <v>7</v>
      </c>
      <c r="I16" s="3">
        <v>6.8</v>
      </c>
      <c r="M16" s="2" t="s">
        <v>11</v>
      </c>
      <c r="N16" s="3">
        <v>25</v>
      </c>
      <c r="O16" s="3">
        <v>29.2</v>
      </c>
      <c r="P16" s="3">
        <v>38.799999999999997</v>
      </c>
      <c r="Q16" s="3">
        <v>43.5</v>
      </c>
    </row>
    <row r="17" spans="5:17" x14ac:dyDescent="0.25">
      <c r="E17" s="2" t="s">
        <v>12</v>
      </c>
      <c r="F17" s="3">
        <v>0</v>
      </c>
      <c r="G17" s="3">
        <v>0</v>
      </c>
      <c r="H17" s="3">
        <v>0</v>
      </c>
      <c r="I17" s="3">
        <v>0</v>
      </c>
      <c r="M17" s="2" t="s">
        <v>12</v>
      </c>
      <c r="N17" s="3">
        <v>0</v>
      </c>
      <c r="O17" s="3">
        <v>0</v>
      </c>
      <c r="P17" s="3">
        <v>0</v>
      </c>
      <c r="Q17" s="3">
        <v>0</v>
      </c>
    </row>
    <row r="18" spans="5:17" x14ac:dyDescent="0.25">
      <c r="E18" s="2" t="s">
        <v>13</v>
      </c>
      <c r="F18" s="3">
        <v>7.5</v>
      </c>
      <c r="G18" s="3">
        <v>7.3</v>
      </c>
      <c r="H18" s="3">
        <v>6.5</v>
      </c>
      <c r="I18" s="3">
        <v>6.1</v>
      </c>
      <c r="M18" s="2" t="s">
        <v>13</v>
      </c>
      <c r="N18" s="3">
        <v>31.1</v>
      </c>
      <c r="O18" s="3">
        <v>34.799999999999997</v>
      </c>
      <c r="P18" s="3">
        <v>36.1</v>
      </c>
      <c r="Q18" s="3">
        <v>38.9</v>
      </c>
    </row>
    <row r="19" spans="5:17" x14ac:dyDescent="0.25">
      <c r="E19" s="2" t="s">
        <v>14</v>
      </c>
      <c r="F19" s="3">
        <v>0.7</v>
      </c>
      <c r="G19" s="3">
        <v>0.9</v>
      </c>
      <c r="H19" s="3">
        <v>0.9</v>
      </c>
      <c r="I19" s="3">
        <v>0.8</v>
      </c>
      <c r="M19" s="2" t="s">
        <v>14</v>
      </c>
      <c r="N19" s="3">
        <v>3.1</v>
      </c>
      <c r="O19" s="3">
        <v>4.2</v>
      </c>
      <c r="P19" s="3">
        <v>5.0999999999999996</v>
      </c>
      <c r="Q19" s="3">
        <v>5.2</v>
      </c>
    </row>
    <row r="20" spans="5:17" x14ac:dyDescent="0.25">
      <c r="E20" s="2" t="s">
        <v>15</v>
      </c>
      <c r="F20" s="3">
        <v>0</v>
      </c>
      <c r="G20" s="3">
        <v>0</v>
      </c>
      <c r="H20" s="3">
        <v>0</v>
      </c>
      <c r="I20" s="3">
        <v>0</v>
      </c>
      <c r="M20" s="2" t="s">
        <v>15</v>
      </c>
      <c r="N20" s="3">
        <v>0</v>
      </c>
      <c r="O20" s="3">
        <v>0</v>
      </c>
      <c r="P20" s="3">
        <v>0</v>
      </c>
      <c r="Q20" s="3">
        <v>0</v>
      </c>
    </row>
    <row r="21" spans="5:17" x14ac:dyDescent="0.25">
      <c r="E21" s="2" t="s">
        <v>16</v>
      </c>
      <c r="F21" s="3">
        <v>12.2</v>
      </c>
      <c r="G21" s="3">
        <v>12</v>
      </c>
      <c r="H21" s="3">
        <v>12.2</v>
      </c>
      <c r="I21" s="3">
        <v>11.2</v>
      </c>
      <c r="M21" s="2" t="s">
        <v>16</v>
      </c>
      <c r="N21" s="3">
        <v>51</v>
      </c>
      <c r="O21" s="3">
        <v>56.7</v>
      </c>
      <c r="P21" s="3">
        <v>67.400000000000006</v>
      </c>
      <c r="Q21" s="3">
        <v>71.8</v>
      </c>
    </row>
    <row r="22" spans="5:17" x14ac:dyDescent="0.25">
      <c r="E22" s="2" t="s">
        <v>17</v>
      </c>
      <c r="F22" s="3">
        <v>0.3</v>
      </c>
      <c r="G22" s="3">
        <v>0</v>
      </c>
      <c r="H22" s="3">
        <v>0.2</v>
      </c>
      <c r="I22" s="3">
        <v>1.1000000000000001</v>
      </c>
      <c r="M22" s="2" t="s">
        <v>17</v>
      </c>
      <c r="N22" s="3">
        <v>1.4</v>
      </c>
      <c r="O22" s="3">
        <v>0</v>
      </c>
      <c r="P22" s="3">
        <v>1</v>
      </c>
      <c r="Q22" s="3">
        <v>7.3</v>
      </c>
    </row>
    <row r="23" spans="5:17" x14ac:dyDescent="0.25">
      <c r="E23" s="2" t="s">
        <v>18</v>
      </c>
      <c r="F23" s="3">
        <v>0</v>
      </c>
      <c r="G23" s="3">
        <v>0</v>
      </c>
      <c r="H23" s="3">
        <v>0</v>
      </c>
      <c r="I23" s="3">
        <v>0.7</v>
      </c>
      <c r="M23" s="2" t="s">
        <v>18</v>
      </c>
      <c r="N23" s="3">
        <v>0</v>
      </c>
      <c r="O23" s="3">
        <v>0</v>
      </c>
      <c r="P23" s="3">
        <v>0</v>
      </c>
      <c r="Q23" s="3">
        <v>4.2</v>
      </c>
    </row>
    <row r="24" spans="5:17" x14ac:dyDescent="0.25">
      <c r="E24" s="2" t="s">
        <v>19</v>
      </c>
      <c r="F24" s="3">
        <v>0.6</v>
      </c>
      <c r="G24" s="3">
        <v>0.7</v>
      </c>
      <c r="H24" s="3">
        <v>1.5</v>
      </c>
      <c r="I24" s="3">
        <v>3.1</v>
      </c>
      <c r="M24" s="2" t="s">
        <v>19</v>
      </c>
      <c r="N24" s="3">
        <v>2.7</v>
      </c>
      <c r="O24" s="3">
        <v>3.3</v>
      </c>
      <c r="P24" s="3">
        <v>8.1999999999999993</v>
      </c>
      <c r="Q24" s="3">
        <v>20.100000000000001</v>
      </c>
    </row>
    <row r="25" spans="5:17" x14ac:dyDescent="0.25">
      <c r="E25" s="2" t="s">
        <v>20</v>
      </c>
      <c r="F25" s="3">
        <v>6.7</v>
      </c>
      <c r="G25" s="3">
        <v>7</v>
      </c>
      <c r="H25" s="3">
        <v>5.6</v>
      </c>
      <c r="I25" s="3">
        <v>5.2</v>
      </c>
      <c r="M25" s="2" t="s">
        <v>20</v>
      </c>
      <c r="N25" s="3">
        <v>28</v>
      </c>
      <c r="O25" s="3">
        <v>33.299999999999997</v>
      </c>
      <c r="P25" s="3">
        <v>31</v>
      </c>
      <c r="Q25" s="3">
        <v>33.4</v>
      </c>
    </row>
    <row r="28" spans="5:17" x14ac:dyDescent="0.25">
      <c r="E28" s="2" t="s">
        <v>23</v>
      </c>
      <c r="F28" s="3">
        <v>109.1</v>
      </c>
      <c r="G28" s="3">
        <v>110.4</v>
      </c>
      <c r="H28" s="3">
        <v>111.9</v>
      </c>
      <c r="I28" s="3">
        <v>112.8</v>
      </c>
      <c r="M28" s="2" t="s">
        <v>21</v>
      </c>
      <c r="N28" s="4">
        <f>SUM(N5:N25)</f>
        <v>416.4</v>
      </c>
      <c r="O28" s="4">
        <f>SUM(O5:O25)</f>
        <v>473.8</v>
      </c>
      <c r="P28" s="4">
        <f>SUM(P5:P25)</f>
        <v>552.80000000000018</v>
      </c>
      <c r="Q28" s="4">
        <f>SUM(Q5:Q25)</f>
        <v>642.9</v>
      </c>
    </row>
  </sheetData>
  <pageMargins left="0.7" right="0.7" top="0.75" bottom="0.75" header="0.3" footer="0.3"/>
  <ignoredErrors>
    <ignoredError sqref="N28 O28 P28:Q2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0D3DF-1D67-46C8-A94A-84CEA78C96F9}">
  <dimension ref="A1:G35"/>
  <sheetViews>
    <sheetView workbookViewId="0">
      <selection activeCell="I22" sqref="I22"/>
    </sheetView>
  </sheetViews>
  <sheetFormatPr defaultRowHeight="15" x14ac:dyDescent="0.25"/>
  <cols>
    <col min="1" max="1" width="16.7109375" customWidth="1"/>
    <col min="2" max="2" width="10.140625" bestFit="1" customWidth="1"/>
  </cols>
  <sheetData>
    <row r="1" spans="1:5" ht="16.5" thickTop="1" thickBot="1" x14ac:dyDescent="0.3">
      <c r="A1" s="17" t="s">
        <v>28</v>
      </c>
      <c r="B1" s="7">
        <v>2015</v>
      </c>
      <c r="C1" s="7">
        <v>2016</v>
      </c>
      <c r="D1" s="7">
        <v>2017</v>
      </c>
      <c r="E1" s="7">
        <v>2018</v>
      </c>
    </row>
    <row r="2" spans="1:5" ht="16.5" thickTop="1" thickBot="1" x14ac:dyDescent="0.3">
      <c r="A2" s="7" t="s">
        <v>9</v>
      </c>
      <c r="B2" s="44">
        <v>78</v>
      </c>
      <c r="C2" s="44">
        <v>90.2</v>
      </c>
      <c r="D2" s="44">
        <v>111.2</v>
      </c>
      <c r="E2" s="44">
        <v>117.8</v>
      </c>
    </row>
    <row r="3" spans="1:5" ht="16.5" thickTop="1" thickBot="1" x14ac:dyDescent="0.3">
      <c r="A3" s="7" t="s">
        <v>16</v>
      </c>
      <c r="B3" s="44">
        <v>51</v>
      </c>
      <c r="C3" s="44">
        <v>56.7</v>
      </c>
      <c r="D3" s="44">
        <v>67.400000000000006</v>
      </c>
      <c r="E3" s="44">
        <v>71.8</v>
      </c>
    </row>
    <row r="4" spans="1:5" ht="16.5" thickTop="1" thickBot="1" x14ac:dyDescent="0.3">
      <c r="A4" s="7" t="s">
        <v>5</v>
      </c>
      <c r="B4" s="44">
        <v>45.6</v>
      </c>
      <c r="C4" s="44">
        <v>56.5</v>
      </c>
      <c r="D4" s="44">
        <v>62</v>
      </c>
      <c r="E4" s="44">
        <v>67.7</v>
      </c>
    </row>
    <row r="5" spans="1:5" ht="16.5" thickTop="1" thickBot="1" x14ac:dyDescent="0.3">
      <c r="A5" s="7" t="s">
        <v>0</v>
      </c>
      <c r="B5" s="43">
        <v>40.4</v>
      </c>
      <c r="C5" s="43">
        <v>45.3</v>
      </c>
      <c r="D5" s="43">
        <v>53.7</v>
      </c>
      <c r="E5" s="44">
        <v>61.4</v>
      </c>
    </row>
    <row r="6" spans="1:5" ht="16.5" thickTop="1" thickBot="1" x14ac:dyDescent="0.3">
      <c r="A6" s="7" t="s">
        <v>8</v>
      </c>
      <c r="B6" s="43">
        <v>34.299999999999997</v>
      </c>
      <c r="C6" s="43">
        <v>34.799999999999997</v>
      </c>
      <c r="D6" s="43">
        <v>39.4</v>
      </c>
      <c r="E6" s="44">
        <v>61.9</v>
      </c>
    </row>
    <row r="7" spans="1:5" ht="16.5" thickTop="1" thickBot="1" x14ac:dyDescent="0.3">
      <c r="A7" s="7" t="s">
        <v>13</v>
      </c>
      <c r="B7" s="43">
        <v>31.1</v>
      </c>
      <c r="C7" s="43">
        <v>34.799999999999997</v>
      </c>
      <c r="D7" s="43">
        <v>36.1</v>
      </c>
      <c r="E7" s="43">
        <v>38.9</v>
      </c>
    </row>
    <row r="8" spans="1:5" ht="16.5" thickTop="1" thickBot="1" x14ac:dyDescent="0.3">
      <c r="A8" s="7" t="s">
        <v>20</v>
      </c>
      <c r="B8" s="43">
        <v>28</v>
      </c>
      <c r="C8" s="43">
        <v>33.299999999999997</v>
      </c>
      <c r="D8" s="43">
        <v>31</v>
      </c>
      <c r="E8" s="43">
        <v>33.4</v>
      </c>
    </row>
    <row r="9" spans="1:5" ht="16.5" thickTop="1" thickBot="1" x14ac:dyDescent="0.3">
      <c r="A9" s="7" t="s">
        <v>27</v>
      </c>
      <c r="B9" s="43">
        <v>25.2</v>
      </c>
      <c r="C9" s="43">
        <v>28.6</v>
      </c>
      <c r="D9" s="43">
        <v>36.200000000000003</v>
      </c>
      <c r="E9" s="43">
        <v>38</v>
      </c>
    </row>
    <row r="10" spans="1:5" ht="16.5" thickTop="1" thickBot="1" x14ac:dyDescent="0.3">
      <c r="A10" s="7" t="s">
        <v>11</v>
      </c>
      <c r="B10" s="43">
        <v>25</v>
      </c>
      <c r="C10" s="43">
        <v>29.2</v>
      </c>
      <c r="D10" s="43">
        <v>38.799999999999997</v>
      </c>
      <c r="E10" s="43">
        <v>43.5</v>
      </c>
    </row>
    <row r="11" spans="1:5" ht="16.5" thickTop="1" thickBot="1" x14ac:dyDescent="0.3">
      <c r="A11" s="7" t="s">
        <v>10</v>
      </c>
      <c r="B11" s="43">
        <v>18.5</v>
      </c>
      <c r="C11" s="43">
        <v>21.6</v>
      </c>
      <c r="D11" s="43">
        <v>25</v>
      </c>
      <c r="E11" s="43">
        <v>26.8</v>
      </c>
    </row>
    <row r="12" spans="1:5" ht="16.5" thickTop="1" thickBot="1" x14ac:dyDescent="0.3">
      <c r="A12" s="7" t="s">
        <v>4</v>
      </c>
      <c r="B12" s="45">
        <v>11.6</v>
      </c>
      <c r="C12" s="45">
        <v>11.6</v>
      </c>
      <c r="D12" s="45">
        <v>12.7</v>
      </c>
      <c r="E12" s="45">
        <v>13.5</v>
      </c>
    </row>
    <row r="13" spans="1:5" ht="16.5" thickTop="1" thickBot="1" x14ac:dyDescent="0.3">
      <c r="A13" s="7" t="s">
        <v>7</v>
      </c>
      <c r="B13" s="45">
        <v>11</v>
      </c>
      <c r="C13" s="45">
        <v>11.9</v>
      </c>
      <c r="D13" s="45">
        <v>11</v>
      </c>
      <c r="E13" s="45">
        <v>16.3</v>
      </c>
    </row>
    <row r="14" spans="1:5" ht="16.5" thickTop="1" thickBot="1" x14ac:dyDescent="0.3">
      <c r="A14" s="7" t="s">
        <v>3</v>
      </c>
      <c r="B14" s="45">
        <v>8.4</v>
      </c>
      <c r="C14" s="45">
        <v>10.9</v>
      </c>
      <c r="D14" s="45">
        <v>12.9</v>
      </c>
      <c r="E14" s="45">
        <v>13.5</v>
      </c>
    </row>
    <row r="15" spans="1:5" ht="16.5" thickTop="1" thickBot="1" x14ac:dyDescent="0.3">
      <c r="A15" s="7" t="s">
        <v>14</v>
      </c>
      <c r="B15" s="45">
        <v>3.1</v>
      </c>
      <c r="C15" s="45">
        <v>4.2</v>
      </c>
      <c r="D15" s="45">
        <v>5.0999999999999996</v>
      </c>
      <c r="E15" s="45">
        <v>5.2</v>
      </c>
    </row>
    <row r="16" spans="1:5" ht="16.5" thickTop="1" thickBot="1" x14ac:dyDescent="0.3">
      <c r="A16" s="7" t="s">
        <v>19</v>
      </c>
      <c r="B16" s="45">
        <v>2.7</v>
      </c>
      <c r="C16" s="45">
        <v>3.3</v>
      </c>
      <c r="D16" s="45">
        <v>8.1999999999999993</v>
      </c>
      <c r="E16" s="45">
        <v>20.100000000000001</v>
      </c>
    </row>
    <row r="17" spans="1:7" ht="16.5" thickTop="1" thickBot="1" x14ac:dyDescent="0.3">
      <c r="A17" s="7" t="s">
        <v>17</v>
      </c>
      <c r="B17" s="45">
        <v>1.4</v>
      </c>
      <c r="C17" s="45">
        <v>0</v>
      </c>
      <c r="D17" s="45">
        <v>1</v>
      </c>
      <c r="E17" s="45">
        <v>7.3</v>
      </c>
    </row>
    <row r="18" spans="1:7" ht="16.5" thickTop="1" thickBot="1" x14ac:dyDescent="0.3">
      <c r="A18" s="7" t="s">
        <v>1</v>
      </c>
      <c r="B18" s="45">
        <v>1.1000000000000001</v>
      </c>
      <c r="C18" s="45">
        <v>0.9</v>
      </c>
      <c r="D18" s="45">
        <v>1.1000000000000001</v>
      </c>
      <c r="E18" s="45">
        <v>1.4</v>
      </c>
    </row>
    <row r="19" spans="1:7" ht="16.5" thickTop="1" thickBot="1" x14ac:dyDescent="0.3">
      <c r="A19" s="7" t="s">
        <v>2</v>
      </c>
      <c r="B19" s="45">
        <v>0</v>
      </c>
      <c r="C19" s="45">
        <v>0</v>
      </c>
      <c r="D19" s="45">
        <v>0</v>
      </c>
      <c r="E19" s="45">
        <v>0.2</v>
      </c>
    </row>
    <row r="20" spans="1:7" ht="16.5" thickTop="1" thickBot="1" x14ac:dyDescent="0.3">
      <c r="A20" s="7" t="s">
        <v>12</v>
      </c>
      <c r="B20" s="45">
        <v>0</v>
      </c>
      <c r="C20" s="45">
        <v>0</v>
      </c>
      <c r="D20" s="45">
        <v>0</v>
      </c>
      <c r="E20" s="45">
        <v>0</v>
      </c>
    </row>
    <row r="21" spans="1:7" ht="16.5" thickTop="1" thickBot="1" x14ac:dyDescent="0.3">
      <c r="A21" s="7" t="s">
        <v>15</v>
      </c>
      <c r="B21" s="45">
        <v>0</v>
      </c>
      <c r="C21" s="45">
        <v>0</v>
      </c>
      <c r="D21" s="45">
        <v>0</v>
      </c>
      <c r="E21" s="45">
        <v>0</v>
      </c>
    </row>
    <row r="22" spans="1:7" ht="16.5" thickTop="1" thickBot="1" x14ac:dyDescent="0.3">
      <c r="A22" s="7" t="s">
        <v>18</v>
      </c>
      <c r="B22" s="45">
        <v>0</v>
      </c>
      <c r="C22" s="45">
        <v>0</v>
      </c>
      <c r="D22" s="45">
        <v>0</v>
      </c>
      <c r="E22" s="45">
        <v>4.2</v>
      </c>
    </row>
    <row r="23" spans="1:7" ht="16.5" thickTop="1" thickBot="1" x14ac:dyDescent="0.3">
      <c r="A23" s="7" t="s">
        <v>30</v>
      </c>
      <c r="B23" s="51">
        <v>416.3</v>
      </c>
      <c r="C23" s="51">
        <v>473.8</v>
      </c>
      <c r="D23" s="51">
        <v>552.6</v>
      </c>
      <c r="E23" s="51">
        <v>643.29999999999995</v>
      </c>
    </row>
    <row r="24" spans="1:7" ht="16.5" thickTop="1" thickBot="1" x14ac:dyDescent="0.3">
      <c r="A24" s="32" t="s">
        <v>37</v>
      </c>
      <c r="B24" s="52">
        <f>B23/40%</f>
        <v>1040.75</v>
      </c>
      <c r="C24" s="52">
        <f>C23/45%</f>
        <v>1052.8888888888889</v>
      </c>
      <c r="D24" s="52">
        <f>D23/50%</f>
        <v>1105.2</v>
      </c>
      <c r="E24" s="52">
        <f>E23/50%</f>
        <v>1286.5999999999999</v>
      </c>
    </row>
    <row r="25" spans="1:7" ht="16.5" thickTop="1" thickBot="1" x14ac:dyDescent="0.3">
      <c r="A25" s="32" t="s">
        <v>32</v>
      </c>
      <c r="B25" s="52">
        <v>4799.3999999999996</v>
      </c>
      <c r="C25" s="52">
        <v>4855.67</v>
      </c>
      <c r="D25" s="52">
        <v>4925.26</v>
      </c>
      <c r="E25" s="52">
        <v>4962.05</v>
      </c>
    </row>
    <row r="26" spans="1:7" ht="16.5" thickTop="1" thickBot="1" x14ac:dyDescent="0.3">
      <c r="A26" s="32" t="s">
        <v>39</v>
      </c>
      <c r="B26" s="53">
        <f>B24/B25</f>
        <v>0.21685002291953162</v>
      </c>
      <c r="C26" s="53">
        <f t="shared" ref="C26:E26" si="0">C24/C25</f>
        <v>0.21683699445985599</v>
      </c>
      <c r="D26" s="53">
        <f t="shared" si="0"/>
        <v>0.22439424517690437</v>
      </c>
      <c r="E26" s="53">
        <f t="shared" si="0"/>
        <v>0.25928799588879592</v>
      </c>
    </row>
    <row r="27" spans="1:7" ht="9.75" customHeight="1" thickTop="1" thickBot="1" x14ac:dyDescent="0.3">
      <c r="A27" s="30" t="s">
        <v>31</v>
      </c>
      <c r="B27" s="18"/>
      <c r="C27" s="18"/>
      <c r="D27" s="18"/>
      <c r="E27" s="18"/>
      <c r="F27" s="18"/>
      <c r="G27" s="18"/>
    </row>
    <row r="28" spans="1:7" ht="16.5" thickTop="1" thickBot="1" x14ac:dyDescent="0.3">
      <c r="A28" s="32" t="s">
        <v>33</v>
      </c>
      <c r="B28" s="16">
        <v>109.1</v>
      </c>
      <c r="C28" s="16">
        <v>110.4</v>
      </c>
      <c r="D28" s="16">
        <v>111.9</v>
      </c>
      <c r="E28" s="16">
        <v>112.8</v>
      </c>
    </row>
    <row r="29" spans="1:7" ht="15.75" thickTop="1" x14ac:dyDescent="0.25">
      <c r="A29" s="33" t="s">
        <v>38</v>
      </c>
      <c r="B29" s="31">
        <f>B24/(B28*1000)</f>
        <v>9.5394133822181478E-3</v>
      </c>
      <c r="C29" s="31">
        <f t="shared" ref="C29:E29" si="1">C24/(C28*1000)</f>
        <v>9.5370370370370366E-3</v>
      </c>
      <c r="D29" s="31">
        <f t="shared" si="1"/>
        <v>9.8766756032171582E-3</v>
      </c>
      <c r="E29" s="31">
        <f t="shared" si="1"/>
        <v>1.1406028368794325E-2</v>
      </c>
    </row>
    <row r="31" spans="1:7" x14ac:dyDescent="0.25">
      <c r="B31" s="14"/>
      <c r="C31" s="14"/>
      <c r="D31" s="14"/>
      <c r="E31" s="14"/>
    </row>
    <row r="34" spans="2:5" x14ac:dyDescent="0.25">
      <c r="B34" s="15"/>
      <c r="C34" s="15"/>
      <c r="D34" s="15"/>
      <c r="E34" s="15"/>
    </row>
    <row r="35" spans="2:5" x14ac:dyDescent="0.25">
      <c r="B35" s="13"/>
      <c r="C35" s="13"/>
      <c r="D35" s="13"/>
      <c r="E35" s="13"/>
    </row>
  </sheetData>
  <sortState xmlns:xlrd2="http://schemas.microsoft.com/office/spreadsheetml/2017/richdata2" ref="A2:E32">
    <sortCondition descending="1" ref="B2:B32"/>
  </sortState>
  <conditionalFormatting sqref="B2:E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88B20-C9A5-425A-BF28-FBE92053A3A3}">
  <dimension ref="A1:E23"/>
  <sheetViews>
    <sheetView workbookViewId="0">
      <selection activeCell="P26" sqref="P26"/>
    </sheetView>
  </sheetViews>
  <sheetFormatPr defaultRowHeight="15" x14ac:dyDescent="0.25"/>
  <cols>
    <col min="1" max="1" width="9.140625" style="1"/>
  </cols>
  <sheetData>
    <row r="1" spans="1:5" ht="16.5" thickTop="1" thickBot="1" x14ac:dyDescent="0.3">
      <c r="A1" s="10" t="s">
        <v>34</v>
      </c>
      <c r="B1" s="7">
        <v>2015</v>
      </c>
      <c r="C1" s="7">
        <v>2016</v>
      </c>
      <c r="D1" s="7">
        <v>2017</v>
      </c>
      <c r="E1" s="7">
        <v>2018</v>
      </c>
    </row>
    <row r="2" spans="1:5" ht="16.5" thickTop="1" thickBot="1" x14ac:dyDescent="0.3">
      <c r="A2" s="7" t="s">
        <v>9</v>
      </c>
      <c r="B2" s="8">
        <v>18.7</v>
      </c>
      <c r="C2" s="8">
        <v>19</v>
      </c>
      <c r="D2" s="8">
        <v>20.100000000000001</v>
      </c>
      <c r="E2" s="8">
        <v>18.3</v>
      </c>
    </row>
    <row r="3" spans="1:5" ht="16.5" thickTop="1" thickBot="1" x14ac:dyDescent="0.3">
      <c r="A3" s="7" t="s">
        <v>16</v>
      </c>
      <c r="B3" s="8">
        <v>12.2</v>
      </c>
      <c r="C3" s="8">
        <v>12</v>
      </c>
      <c r="D3" s="8">
        <v>12.2</v>
      </c>
      <c r="E3" s="8">
        <v>11.2</v>
      </c>
    </row>
    <row r="4" spans="1:5" ht="16.5" thickTop="1" thickBot="1" x14ac:dyDescent="0.3">
      <c r="A4" s="7" t="s">
        <v>5</v>
      </c>
      <c r="B4" s="8">
        <v>11</v>
      </c>
      <c r="C4" s="8">
        <v>11.9</v>
      </c>
      <c r="D4" s="8">
        <v>11.2</v>
      </c>
      <c r="E4" s="8">
        <v>10.5</v>
      </c>
    </row>
    <row r="5" spans="1:5" ht="16.5" thickTop="1" thickBot="1" x14ac:dyDescent="0.3">
      <c r="A5" s="7" t="s">
        <v>0</v>
      </c>
      <c r="B5" s="8">
        <v>9.6999999999999993</v>
      </c>
      <c r="C5" s="8">
        <v>9.6</v>
      </c>
      <c r="D5" s="8">
        <v>9.6999999999999993</v>
      </c>
      <c r="E5" s="8">
        <v>9.5</v>
      </c>
    </row>
    <row r="6" spans="1:5" ht="16.5" thickTop="1" thickBot="1" x14ac:dyDescent="0.3">
      <c r="A6" s="7" t="s">
        <v>8</v>
      </c>
      <c r="B6" s="4">
        <v>8.1999999999999993</v>
      </c>
      <c r="C6" s="4">
        <v>7.4</v>
      </c>
      <c r="D6" s="4">
        <v>7.1</v>
      </c>
      <c r="E6" s="8">
        <v>9.6</v>
      </c>
    </row>
    <row r="7" spans="1:5" ht="16.5" thickTop="1" thickBot="1" x14ac:dyDescent="0.3">
      <c r="A7" s="7" t="s">
        <v>13</v>
      </c>
      <c r="B7" s="4">
        <v>7.5</v>
      </c>
      <c r="C7" s="4">
        <v>7.3</v>
      </c>
      <c r="D7" s="4">
        <v>6.5</v>
      </c>
      <c r="E7" s="4">
        <v>6.1</v>
      </c>
    </row>
    <row r="8" spans="1:5" ht="16.5" thickTop="1" thickBot="1" x14ac:dyDescent="0.3">
      <c r="A8" s="7" t="s">
        <v>20</v>
      </c>
      <c r="B8" s="4">
        <v>6.7</v>
      </c>
      <c r="C8" s="4">
        <v>7</v>
      </c>
      <c r="D8" s="4">
        <v>5.6</v>
      </c>
      <c r="E8" s="4">
        <v>5.2</v>
      </c>
    </row>
    <row r="9" spans="1:5" ht="16.5" thickTop="1" thickBot="1" x14ac:dyDescent="0.3">
      <c r="A9" s="7" t="s">
        <v>27</v>
      </c>
      <c r="B9" s="4">
        <v>6.1</v>
      </c>
      <c r="C9" s="4">
        <v>6</v>
      </c>
      <c r="D9" s="4">
        <v>6.5</v>
      </c>
      <c r="E9" s="4">
        <v>5.9</v>
      </c>
    </row>
    <row r="10" spans="1:5" ht="16.5" thickTop="1" thickBot="1" x14ac:dyDescent="0.3">
      <c r="A10" s="7" t="s">
        <v>11</v>
      </c>
      <c r="B10" s="4">
        <v>6</v>
      </c>
      <c r="C10" s="4">
        <v>6.2</v>
      </c>
      <c r="D10" s="4">
        <v>7</v>
      </c>
      <c r="E10" s="4">
        <v>6.8</v>
      </c>
    </row>
    <row r="11" spans="1:5" ht="16.5" thickTop="1" thickBot="1" x14ac:dyDescent="0.3">
      <c r="A11" s="7" t="s">
        <v>10</v>
      </c>
      <c r="B11" s="4">
        <v>4.4000000000000004</v>
      </c>
      <c r="C11" s="4">
        <v>4.5999999999999996</v>
      </c>
      <c r="D11" s="4">
        <v>4.5</v>
      </c>
      <c r="E11" s="4">
        <v>4.2</v>
      </c>
    </row>
    <row r="12" spans="1:5" ht="16.5" thickTop="1" thickBot="1" x14ac:dyDescent="0.3">
      <c r="A12" s="7" t="s">
        <v>4</v>
      </c>
      <c r="B12" s="4">
        <v>2.8</v>
      </c>
      <c r="C12" s="4">
        <v>2.4</v>
      </c>
      <c r="D12" s="4">
        <v>2.2999999999999998</v>
      </c>
      <c r="E12" s="4">
        <v>2.1</v>
      </c>
    </row>
    <row r="13" spans="1:5" ht="16.5" thickTop="1" thickBot="1" x14ac:dyDescent="0.3">
      <c r="A13" s="7" t="s">
        <v>7</v>
      </c>
      <c r="B13" s="4">
        <v>2.6</v>
      </c>
      <c r="C13" s="4">
        <v>2.5</v>
      </c>
      <c r="D13" s="4">
        <v>2</v>
      </c>
      <c r="E13" s="4">
        <v>2.6</v>
      </c>
    </row>
    <row r="14" spans="1:5" ht="16.5" thickTop="1" thickBot="1" x14ac:dyDescent="0.3">
      <c r="A14" s="7" t="s">
        <v>3</v>
      </c>
      <c r="B14" s="4">
        <v>2</v>
      </c>
      <c r="C14" s="4">
        <v>2.2999999999999998</v>
      </c>
      <c r="D14" s="4">
        <v>2.2999999999999998</v>
      </c>
      <c r="E14" s="4">
        <v>2.1</v>
      </c>
    </row>
    <row r="15" spans="1:5" ht="16.5" thickTop="1" thickBot="1" x14ac:dyDescent="0.3">
      <c r="A15" s="7" t="s">
        <v>14</v>
      </c>
      <c r="B15" s="4">
        <v>0.7</v>
      </c>
      <c r="C15" s="4">
        <v>0.9</v>
      </c>
      <c r="D15" s="4">
        <v>0.9</v>
      </c>
      <c r="E15" s="4">
        <v>0.8</v>
      </c>
    </row>
    <row r="16" spans="1:5" ht="16.5" thickTop="1" thickBot="1" x14ac:dyDescent="0.3">
      <c r="A16" s="7" t="s">
        <v>19</v>
      </c>
      <c r="B16" s="4">
        <v>0.6</v>
      </c>
      <c r="C16" s="4">
        <v>0.7</v>
      </c>
      <c r="D16" s="4">
        <v>1.5</v>
      </c>
      <c r="E16" s="4">
        <v>3.1</v>
      </c>
    </row>
    <row r="17" spans="1:5" ht="16.5" thickTop="1" thickBot="1" x14ac:dyDescent="0.3">
      <c r="A17" s="7" t="s">
        <v>1</v>
      </c>
      <c r="B17" s="4">
        <v>0.3</v>
      </c>
      <c r="C17" s="4">
        <v>0.2</v>
      </c>
      <c r="D17" s="4">
        <v>0.2</v>
      </c>
      <c r="E17" s="4">
        <v>0.2</v>
      </c>
    </row>
    <row r="18" spans="1:5" ht="16.5" thickTop="1" thickBot="1" x14ac:dyDescent="0.3">
      <c r="A18" s="7" t="s">
        <v>17</v>
      </c>
      <c r="B18" s="4">
        <v>0.3</v>
      </c>
      <c r="C18" s="4">
        <v>0</v>
      </c>
      <c r="D18" s="4">
        <v>0.2</v>
      </c>
      <c r="E18" s="4">
        <v>1.1000000000000001</v>
      </c>
    </row>
    <row r="19" spans="1:5" ht="16.5" thickTop="1" thickBot="1" x14ac:dyDescent="0.3">
      <c r="A19" s="7" t="s">
        <v>2</v>
      </c>
      <c r="B19" s="4">
        <v>0</v>
      </c>
      <c r="C19" s="4">
        <v>0</v>
      </c>
      <c r="D19" s="4">
        <v>0</v>
      </c>
      <c r="E19" s="4">
        <v>0</v>
      </c>
    </row>
    <row r="20" spans="1:5" ht="16.5" thickTop="1" thickBot="1" x14ac:dyDescent="0.3">
      <c r="A20" s="7" t="s">
        <v>12</v>
      </c>
      <c r="B20" s="4">
        <v>0</v>
      </c>
      <c r="C20" s="4">
        <v>0</v>
      </c>
      <c r="D20" s="4">
        <v>0</v>
      </c>
      <c r="E20" s="4">
        <v>0</v>
      </c>
    </row>
    <row r="21" spans="1:5" ht="16.5" thickTop="1" thickBot="1" x14ac:dyDescent="0.3">
      <c r="A21" s="7" t="s">
        <v>15</v>
      </c>
      <c r="B21" s="4">
        <v>0</v>
      </c>
      <c r="C21" s="4">
        <v>0</v>
      </c>
      <c r="D21" s="4">
        <v>0</v>
      </c>
      <c r="E21" s="4">
        <v>0</v>
      </c>
    </row>
    <row r="22" spans="1:5" ht="16.5" thickTop="1" thickBot="1" x14ac:dyDescent="0.3">
      <c r="A22" s="7" t="s">
        <v>18</v>
      </c>
      <c r="B22" s="4">
        <v>0</v>
      </c>
      <c r="C22" s="4">
        <v>0</v>
      </c>
      <c r="D22" s="4">
        <v>0</v>
      </c>
      <c r="E22" s="4">
        <v>0.7</v>
      </c>
    </row>
    <row r="23" spans="1:5" ht="15.75" thickTop="1" x14ac:dyDescent="0.25"/>
  </sheetData>
  <sortState xmlns:xlrd2="http://schemas.microsoft.com/office/spreadsheetml/2017/richdata2" ref="A2:E22">
    <sortCondition descending="1" ref="B2:B22"/>
  </sortState>
  <conditionalFormatting sqref="B2:E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EA732-846D-4DAD-A583-9E1D4CFCA46F}">
  <dimension ref="A1:Z28"/>
  <sheetViews>
    <sheetView topLeftCell="A37" workbookViewId="0">
      <selection activeCell="B24" sqref="B24"/>
    </sheetView>
  </sheetViews>
  <sheetFormatPr defaultRowHeight="15" x14ac:dyDescent="0.25"/>
  <cols>
    <col min="1" max="1" width="9.5703125" style="1" customWidth="1"/>
    <col min="2" max="2" width="20.42578125" customWidth="1"/>
    <col min="3" max="3" width="1.42578125" customWidth="1"/>
    <col min="4" max="4" width="9.140625" style="18"/>
  </cols>
  <sheetData>
    <row r="1" spans="1:26" ht="16.5" thickTop="1" thickBot="1" x14ac:dyDescent="0.3">
      <c r="A1" s="10">
        <v>2021</v>
      </c>
      <c r="B1" s="21" t="s">
        <v>25</v>
      </c>
      <c r="C1" s="18"/>
      <c r="D1" s="21" t="s">
        <v>29</v>
      </c>
      <c r="G1" s="42"/>
      <c r="H1" s="42" t="s">
        <v>35</v>
      </c>
    </row>
    <row r="2" spans="1:26" ht="16.5" thickTop="1" thickBot="1" x14ac:dyDescent="0.3">
      <c r="A2" s="11" t="s">
        <v>2</v>
      </c>
      <c r="B2" s="4">
        <v>54.5</v>
      </c>
      <c r="C2" s="18"/>
      <c r="D2" s="20">
        <f t="shared" ref="D2:D23" si="0">B2/(H2*1000)</f>
        <v>2.6980198019801978E-3</v>
      </c>
      <c r="G2" s="42" t="s">
        <v>2</v>
      </c>
      <c r="H2" s="42">
        <v>20.2</v>
      </c>
    </row>
    <row r="3" spans="1:26" ht="16.5" thickTop="1" thickBot="1" x14ac:dyDescent="0.3">
      <c r="A3" s="11" t="s">
        <v>15</v>
      </c>
      <c r="B3" s="4">
        <v>50.9</v>
      </c>
      <c r="C3" s="18"/>
      <c r="D3" s="20">
        <f t="shared" si="0"/>
        <v>4.5044247787610616E-3</v>
      </c>
      <c r="G3" s="42" t="s">
        <v>15</v>
      </c>
      <c r="H3" s="42">
        <v>11.3</v>
      </c>
    </row>
    <row r="4" spans="1:26" ht="16.5" thickTop="1" thickBot="1" x14ac:dyDescent="0.3">
      <c r="A4" s="11" t="s">
        <v>16</v>
      </c>
      <c r="B4" s="4">
        <v>24.9</v>
      </c>
      <c r="C4" s="18"/>
      <c r="D4" s="20">
        <f t="shared" si="0"/>
        <v>3.1518987341772149E-3</v>
      </c>
      <c r="G4" s="42" t="s">
        <v>16</v>
      </c>
      <c r="H4" s="42">
        <v>7.9</v>
      </c>
    </row>
    <row r="5" spans="1:26" ht="16.5" thickTop="1" thickBot="1" x14ac:dyDescent="0.3">
      <c r="A5" s="11" t="s">
        <v>18</v>
      </c>
      <c r="B5" s="4">
        <v>8.1</v>
      </c>
      <c r="C5" s="18"/>
      <c r="D5" s="20">
        <f t="shared" si="0"/>
        <v>2.0769230769230769E-3</v>
      </c>
      <c r="G5" s="42" t="s">
        <v>18</v>
      </c>
      <c r="H5" s="42">
        <v>3.9</v>
      </c>
    </row>
    <row r="6" spans="1:26" ht="16.5" thickTop="1" thickBot="1" x14ac:dyDescent="0.3">
      <c r="A6" s="11" t="s">
        <v>13</v>
      </c>
      <c r="B6" s="4">
        <v>6.6</v>
      </c>
      <c r="C6" s="18"/>
      <c r="D6" s="20">
        <f t="shared" si="0"/>
        <v>2.5384615384615385E-3</v>
      </c>
      <c r="G6" s="42" t="s">
        <v>13</v>
      </c>
      <c r="H6" s="42">
        <v>2.6</v>
      </c>
    </row>
    <row r="7" spans="1:26" ht="16.5" thickTop="1" thickBot="1" x14ac:dyDescent="0.3">
      <c r="A7" s="11" t="s">
        <v>17</v>
      </c>
      <c r="B7" s="4">
        <v>3.1</v>
      </c>
      <c r="C7" s="18"/>
      <c r="D7" s="20">
        <f t="shared" si="0"/>
        <v>2.719298245614035E-3</v>
      </c>
      <c r="G7" s="42" t="s">
        <v>17</v>
      </c>
      <c r="H7" s="42">
        <v>1.1399999999999999</v>
      </c>
    </row>
    <row r="8" spans="1:26" ht="16.5" thickTop="1" thickBot="1" x14ac:dyDescent="0.3">
      <c r="A8" s="11" t="s">
        <v>20</v>
      </c>
      <c r="B8" s="4">
        <v>1.2</v>
      </c>
      <c r="C8" s="18"/>
      <c r="D8" s="20">
        <f t="shared" si="0"/>
        <v>3.7500000000000001E-4</v>
      </c>
      <c r="G8" s="42" t="s">
        <v>20</v>
      </c>
      <c r="H8" s="42">
        <v>3.2</v>
      </c>
    </row>
    <row r="9" spans="1:26" ht="16.5" thickTop="1" thickBot="1" x14ac:dyDescent="0.3">
      <c r="A9" s="11" t="s">
        <v>14</v>
      </c>
      <c r="B9" s="4">
        <v>-3.6</v>
      </c>
      <c r="C9" s="18"/>
      <c r="D9" s="20">
        <f t="shared" si="0"/>
        <v>-5.8064516129032262E-3</v>
      </c>
      <c r="G9" s="42" t="s">
        <v>14</v>
      </c>
      <c r="H9" s="42">
        <v>0.62</v>
      </c>
    </row>
    <row r="10" spans="1:26" ht="16.5" thickTop="1" thickBot="1" x14ac:dyDescent="0.3">
      <c r="A10" s="11" t="s">
        <v>1</v>
      </c>
      <c r="B10" s="4">
        <v>-3.9</v>
      </c>
      <c r="C10" s="18"/>
      <c r="D10" s="20">
        <f t="shared" si="0"/>
        <v>-1.5599999999999999E-2</v>
      </c>
      <c r="G10" s="42" t="s">
        <v>1</v>
      </c>
      <c r="H10" s="42">
        <v>0.25</v>
      </c>
    </row>
    <row r="11" spans="1:26" ht="16.5" thickTop="1" thickBot="1" x14ac:dyDescent="0.3">
      <c r="A11" s="11" t="s">
        <v>12</v>
      </c>
      <c r="B11" s="4">
        <v>-5.2</v>
      </c>
      <c r="C11" s="18"/>
      <c r="D11" s="20">
        <f t="shared" si="0"/>
        <v>-4.4827586206896552E-4</v>
      </c>
      <c r="G11" s="42" t="s">
        <v>12</v>
      </c>
      <c r="H11" s="42">
        <v>11.6</v>
      </c>
      <c r="Z11" s="19"/>
    </row>
    <row r="12" spans="1:26" ht="16.5" thickTop="1" thickBot="1" x14ac:dyDescent="0.3">
      <c r="A12" s="11" t="s">
        <v>10</v>
      </c>
      <c r="B12" s="4">
        <v>-7.4</v>
      </c>
      <c r="C12" s="18"/>
      <c r="D12" s="20">
        <f t="shared" si="0"/>
        <v>-4.1111111111111114E-3</v>
      </c>
      <c r="G12" s="42" t="s">
        <v>10</v>
      </c>
      <c r="H12" s="42">
        <v>1.8</v>
      </c>
    </row>
    <row r="13" spans="1:26" ht="16.5" thickTop="1" thickBot="1" x14ac:dyDescent="0.3">
      <c r="A13" s="11" t="s">
        <v>4</v>
      </c>
      <c r="B13" s="4">
        <v>-14.6</v>
      </c>
      <c r="C13" s="18"/>
      <c r="D13" s="20">
        <f t="shared" si="0"/>
        <v>-1.3272727272727273E-2</v>
      </c>
      <c r="G13" s="42" t="s">
        <v>4</v>
      </c>
      <c r="H13" s="42">
        <v>1.1000000000000001</v>
      </c>
    </row>
    <row r="14" spans="1:26" ht="16.5" thickTop="1" thickBot="1" x14ac:dyDescent="0.3">
      <c r="A14" s="11" t="s">
        <v>27</v>
      </c>
      <c r="B14" s="4">
        <v>-20.100000000000001</v>
      </c>
      <c r="C14" s="18"/>
      <c r="D14" s="20">
        <f t="shared" si="0"/>
        <v>-8.3750000000000005E-3</v>
      </c>
      <c r="G14" s="42" t="s">
        <v>27</v>
      </c>
      <c r="H14" s="42">
        <v>2.4</v>
      </c>
    </row>
    <row r="15" spans="1:26" ht="16.5" thickTop="1" thickBot="1" x14ac:dyDescent="0.3">
      <c r="A15" s="11" t="s">
        <v>11</v>
      </c>
      <c r="B15" s="4">
        <v>-20.9</v>
      </c>
      <c r="C15" s="18"/>
      <c r="D15" s="20">
        <f t="shared" si="0"/>
        <v>-6.7419354838709677E-3</v>
      </c>
      <c r="G15" s="42" t="s">
        <v>11</v>
      </c>
      <c r="H15" s="42">
        <v>3.1</v>
      </c>
    </row>
    <row r="16" spans="1:26" ht="16.5" thickTop="1" thickBot="1" x14ac:dyDescent="0.3">
      <c r="A16" s="11" t="s">
        <v>19</v>
      </c>
      <c r="B16" s="4">
        <v>-21.4</v>
      </c>
      <c r="C16" s="18"/>
      <c r="D16" s="20">
        <f t="shared" si="0"/>
        <v>-2.2061855670103092E-3</v>
      </c>
      <c r="G16" s="42" t="s">
        <v>19</v>
      </c>
      <c r="H16" s="42">
        <v>9.6999999999999993</v>
      </c>
    </row>
    <row r="17" spans="1:8" ht="16.5" thickTop="1" thickBot="1" x14ac:dyDescent="0.3">
      <c r="A17" s="11" t="s">
        <v>3</v>
      </c>
      <c r="B17" s="4">
        <v>-26.6</v>
      </c>
      <c r="C17" s="18"/>
      <c r="D17" s="20">
        <f t="shared" si="0"/>
        <v>-2.6600000000000002E-2</v>
      </c>
      <c r="G17" s="42" t="s">
        <v>3</v>
      </c>
      <c r="H17" s="42">
        <v>1</v>
      </c>
    </row>
    <row r="18" spans="1:8" ht="16.5" thickTop="1" thickBot="1" x14ac:dyDescent="0.3">
      <c r="A18" s="11" t="s">
        <v>7</v>
      </c>
      <c r="B18" s="4">
        <v>-34.4</v>
      </c>
      <c r="D18" s="20">
        <f t="shared" si="0"/>
        <v>-1.0424242424242424E-2</v>
      </c>
      <c r="G18" s="42" t="s">
        <v>7</v>
      </c>
      <c r="H18" s="42">
        <v>3.3</v>
      </c>
    </row>
    <row r="19" spans="1:8" ht="16.5" thickTop="1" thickBot="1" x14ac:dyDescent="0.3">
      <c r="A19" s="11" t="s">
        <v>9</v>
      </c>
      <c r="B19" s="4">
        <v>-103.8</v>
      </c>
      <c r="D19" s="20">
        <f t="shared" si="0"/>
        <v>-1.3657894736842105E-2</v>
      </c>
      <c r="G19" s="42" t="s">
        <v>9</v>
      </c>
      <c r="H19" s="42">
        <v>7.6</v>
      </c>
    </row>
    <row r="20" spans="1:8" ht="16.5" thickTop="1" thickBot="1" x14ac:dyDescent="0.3">
      <c r="A20" s="11" t="s">
        <v>0</v>
      </c>
      <c r="B20" s="4">
        <v>-112.2</v>
      </c>
      <c r="D20" s="20">
        <f t="shared" si="0"/>
        <v>-1.2606741573033708E-2</v>
      </c>
      <c r="G20" s="42" t="s">
        <v>0</v>
      </c>
      <c r="H20" s="42">
        <v>8.9</v>
      </c>
    </row>
    <row r="21" spans="1:8" ht="16.5" thickTop="1" thickBot="1" x14ac:dyDescent="0.3">
      <c r="A21" s="11" t="s">
        <v>5</v>
      </c>
      <c r="B21" s="4">
        <v>-166.6</v>
      </c>
      <c r="D21" s="20">
        <f t="shared" si="0"/>
        <v>-1.6659999999999998E-2</v>
      </c>
      <c r="G21" s="42" t="s">
        <v>5</v>
      </c>
      <c r="H21" s="42">
        <v>10</v>
      </c>
    </row>
    <row r="22" spans="1:8" ht="16.5" thickTop="1" thickBot="1" x14ac:dyDescent="0.3">
      <c r="A22" s="11" t="s">
        <v>8</v>
      </c>
      <c r="B22" s="4">
        <v>-169.6</v>
      </c>
      <c r="D22" s="20">
        <f t="shared" si="0"/>
        <v>-1.8637362637362636E-2</v>
      </c>
      <c r="G22" s="42" t="s">
        <v>8</v>
      </c>
      <c r="H22" s="42">
        <v>9.1</v>
      </c>
    </row>
    <row r="23" spans="1:8" ht="16.5" thickTop="1" thickBot="1" x14ac:dyDescent="0.3">
      <c r="A23" s="11" t="s">
        <v>22</v>
      </c>
      <c r="B23" s="39">
        <v>-561</v>
      </c>
      <c r="D23" s="20">
        <f t="shared" si="0"/>
        <v>-4.6401985111662533E-3</v>
      </c>
      <c r="G23" s="42" t="s">
        <v>22</v>
      </c>
      <c r="H23" s="42">
        <f>B25</f>
        <v>120.9</v>
      </c>
    </row>
    <row r="24" spans="1:8" ht="16.5" thickTop="1" thickBot="1" x14ac:dyDescent="0.3">
      <c r="A24" s="40" t="s">
        <v>24</v>
      </c>
      <c r="B24" s="28">
        <v>8464.7000000000007</v>
      </c>
    </row>
    <row r="25" spans="1:8" ht="16.5" thickTop="1" thickBot="1" x14ac:dyDescent="0.3">
      <c r="A25" s="41" t="s">
        <v>23</v>
      </c>
      <c r="B25" s="27">
        <v>120.9</v>
      </c>
    </row>
    <row r="26" spans="1:8" ht="15.75" thickTop="1" x14ac:dyDescent="0.25"/>
    <row r="28" spans="1:8" x14ac:dyDescent="0.25">
      <c r="E28" s="26"/>
    </row>
  </sheetData>
  <sortState xmlns:xlrd2="http://schemas.microsoft.com/office/spreadsheetml/2017/richdata2" ref="A2:B22">
    <sortCondition descending="1" ref="B2:B22"/>
  </sortState>
  <conditionalFormatting sqref="B2:B22">
    <cfRule type="dataBar" priority="1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{F76DABB4-052B-472D-8538-CBA92050FDCB}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6DABB4-052B-472D-8538-CBA92050FDCB}">
            <x14:dataBar minLength="0" maxLength="100" border="1" negativeBarBorderColorSameAsPositive="0">
              <x14:cfvo type="autoMin"/>
              <x14:cfvo type="autoMax"/>
              <x14:borderColor rgb="FFC00000"/>
              <x14:negativeFillColor rgb="FFC9FFE1"/>
              <x14:negativeBorderColor rgb="FFC9FFE1"/>
              <x14:axisColor rgb="FF000000"/>
            </x14:dataBar>
          </x14:cfRule>
          <xm:sqref>B2:B22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FF1F2-778E-4C0A-9DD2-9D5CBCE1CF56}">
  <dimension ref="A1:G32"/>
  <sheetViews>
    <sheetView topLeftCell="A22" workbookViewId="0">
      <selection activeCell="W23" sqref="W23"/>
    </sheetView>
  </sheetViews>
  <sheetFormatPr defaultRowHeight="15" x14ac:dyDescent="0.25"/>
  <cols>
    <col min="2" max="2" width="15.85546875" customWidth="1"/>
    <col min="3" max="3" width="16.5703125" customWidth="1"/>
    <col min="4" max="4" width="1.28515625" customWidth="1"/>
    <col min="5" max="5" width="9.5703125" customWidth="1"/>
  </cols>
  <sheetData>
    <row r="1" spans="1:7" ht="16.5" thickTop="1" thickBot="1" x14ac:dyDescent="0.3">
      <c r="A1" s="37"/>
      <c r="B1" s="10">
        <v>2021</v>
      </c>
      <c r="C1" s="12" t="s">
        <v>26</v>
      </c>
      <c r="E1" s="9" t="s">
        <v>29</v>
      </c>
      <c r="G1" s="42" t="s">
        <v>35</v>
      </c>
    </row>
    <row r="2" spans="1:7" ht="16.5" thickTop="1" thickBot="1" x14ac:dyDescent="0.3">
      <c r="A2" s="37"/>
      <c r="B2" s="11" t="s">
        <v>2</v>
      </c>
      <c r="C2" s="48">
        <v>174.4</v>
      </c>
      <c r="E2" s="20">
        <f t="shared" ref="E2:E7" si="0">C2/(G2*1000)</f>
        <v>8.6336633663366344E-3</v>
      </c>
      <c r="G2" s="42">
        <v>20.2</v>
      </c>
    </row>
    <row r="3" spans="1:7" ht="16.5" thickTop="1" thickBot="1" x14ac:dyDescent="0.3">
      <c r="A3" s="37"/>
      <c r="B3" s="11" t="s">
        <v>12</v>
      </c>
      <c r="C3" s="48">
        <v>100.1</v>
      </c>
      <c r="E3" s="20">
        <f t="shared" si="0"/>
        <v>8.629310344827586E-3</v>
      </c>
      <c r="G3" s="42">
        <v>11.6</v>
      </c>
    </row>
    <row r="4" spans="1:7" ht="16.5" thickTop="1" thickBot="1" x14ac:dyDescent="0.3">
      <c r="A4" s="37"/>
      <c r="B4" s="11" t="s">
        <v>15</v>
      </c>
      <c r="C4" s="48">
        <v>98.2</v>
      </c>
      <c r="E4" s="20">
        <f t="shared" si="0"/>
        <v>8.6902654867256641E-3</v>
      </c>
      <c r="G4" s="42">
        <v>11.3</v>
      </c>
    </row>
    <row r="5" spans="1:7" ht="16.5" thickTop="1" thickBot="1" x14ac:dyDescent="0.3">
      <c r="A5" s="37"/>
      <c r="B5" s="11" t="s">
        <v>5</v>
      </c>
      <c r="C5" s="48">
        <v>85.1</v>
      </c>
      <c r="E5" s="20">
        <f t="shared" si="0"/>
        <v>8.5100000000000002E-3</v>
      </c>
      <c r="G5" s="42">
        <v>10</v>
      </c>
    </row>
    <row r="6" spans="1:7" ht="16.5" thickTop="1" thickBot="1" x14ac:dyDescent="0.3">
      <c r="A6" s="38"/>
      <c r="B6" s="11" t="s">
        <v>19</v>
      </c>
      <c r="C6" s="48">
        <v>84.4</v>
      </c>
      <c r="E6" s="20">
        <f t="shared" si="0"/>
        <v>8.7010309278350521E-3</v>
      </c>
      <c r="G6" s="42">
        <v>9.6999999999999993</v>
      </c>
    </row>
    <row r="7" spans="1:7" ht="16.5" thickTop="1" thickBot="1" x14ac:dyDescent="0.3">
      <c r="A7" s="38"/>
      <c r="B7" s="11" t="s">
        <v>8</v>
      </c>
      <c r="C7" s="49">
        <v>77.5</v>
      </c>
      <c r="E7" s="20">
        <f t="shared" si="0"/>
        <v>8.5164835164835157E-3</v>
      </c>
      <c r="G7" s="42">
        <v>9.1</v>
      </c>
    </row>
    <row r="8" spans="1:7" ht="16.5" thickTop="1" thickBot="1" x14ac:dyDescent="0.3">
      <c r="A8" s="38"/>
      <c r="B8" s="11" t="s">
        <v>0</v>
      </c>
      <c r="C8" s="49">
        <v>74.7</v>
      </c>
      <c r="E8" s="20">
        <f t="shared" ref="E8:E22" si="1">C8/(G8*1000)</f>
        <v>8.3932584269662928E-3</v>
      </c>
      <c r="G8" s="42">
        <v>8.9</v>
      </c>
    </row>
    <row r="9" spans="1:7" ht="16.5" thickTop="1" thickBot="1" x14ac:dyDescent="0.3">
      <c r="A9" s="38"/>
      <c r="B9" s="11" t="s">
        <v>16</v>
      </c>
      <c r="C9" s="49">
        <v>68.7</v>
      </c>
      <c r="E9" s="20">
        <f t="shared" si="1"/>
        <v>8.6962025316455697E-3</v>
      </c>
      <c r="G9" s="42">
        <v>7.9</v>
      </c>
    </row>
    <row r="10" spans="1:7" ht="16.5" thickTop="1" thickBot="1" x14ac:dyDescent="0.3">
      <c r="A10" s="38"/>
      <c r="B10" s="11" t="s">
        <v>9</v>
      </c>
      <c r="C10" s="49">
        <v>64.5</v>
      </c>
      <c r="E10" s="20">
        <f t="shared" si="1"/>
        <v>8.4868421052631572E-3</v>
      </c>
      <c r="G10" s="42">
        <v>7.6</v>
      </c>
    </row>
    <row r="11" spans="1:7" ht="16.5" thickTop="1" thickBot="1" x14ac:dyDescent="0.3">
      <c r="A11" s="38"/>
      <c r="B11" s="11" t="s">
        <v>18</v>
      </c>
      <c r="C11" s="49">
        <v>32.5</v>
      </c>
      <c r="E11" s="20">
        <f t="shared" si="1"/>
        <v>8.3333333333333332E-3</v>
      </c>
      <c r="G11" s="42">
        <v>3.9</v>
      </c>
    </row>
    <row r="12" spans="1:7" ht="16.5" thickTop="1" thickBot="1" x14ac:dyDescent="0.3">
      <c r="A12" s="38"/>
      <c r="B12" s="11" t="s">
        <v>20</v>
      </c>
      <c r="C12" s="49">
        <v>27.8</v>
      </c>
      <c r="E12" s="20">
        <f t="shared" si="1"/>
        <v>8.6875000000000008E-3</v>
      </c>
      <c r="G12" s="42">
        <v>3.2</v>
      </c>
    </row>
    <row r="13" spans="1:7" ht="16.5" thickTop="1" thickBot="1" x14ac:dyDescent="0.3">
      <c r="A13" s="38"/>
      <c r="B13" s="11" t="s">
        <v>7</v>
      </c>
      <c r="C13" s="49">
        <v>26.5</v>
      </c>
      <c r="E13" s="20">
        <f t="shared" si="1"/>
        <v>8.03030303030303E-3</v>
      </c>
      <c r="G13" s="42">
        <v>3.3</v>
      </c>
    </row>
    <row r="14" spans="1:7" ht="16.5" thickTop="1" thickBot="1" x14ac:dyDescent="0.3">
      <c r="A14" s="38"/>
      <c r="B14" s="11" t="s">
        <v>11</v>
      </c>
      <c r="C14" s="49">
        <v>26.2</v>
      </c>
      <c r="E14" s="20">
        <f t="shared" si="1"/>
        <v>8.4516129032258056E-3</v>
      </c>
      <c r="G14" s="42">
        <v>3.1</v>
      </c>
    </row>
    <row r="15" spans="1:7" ht="16.5" thickTop="1" thickBot="1" x14ac:dyDescent="0.3">
      <c r="A15" s="38"/>
      <c r="B15" s="11" t="s">
        <v>13</v>
      </c>
      <c r="C15" s="49">
        <v>22.4</v>
      </c>
      <c r="E15" s="20">
        <f t="shared" si="1"/>
        <v>8.615384615384615E-3</v>
      </c>
      <c r="G15" s="42">
        <v>2.6</v>
      </c>
    </row>
    <row r="16" spans="1:7" ht="16.5" thickTop="1" thickBot="1" x14ac:dyDescent="0.3">
      <c r="A16" s="38"/>
      <c r="B16" s="11" t="s">
        <v>27</v>
      </c>
      <c r="C16" s="49">
        <v>21</v>
      </c>
      <c r="E16" s="20">
        <f t="shared" si="1"/>
        <v>8.7500000000000008E-3</v>
      </c>
      <c r="G16" s="42">
        <v>2.4</v>
      </c>
    </row>
    <row r="17" spans="1:7" ht="16.5" thickTop="1" thickBot="1" x14ac:dyDescent="0.3">
      <c r="A17" s="38"/>
      <c r="B17" s="11" t="s">
        <v>10</v>
      </c>
      <c r="C17" s="49">
        <v>15.1</v>
      </c>
      <c r="E17" s="20">
        <f t="shared" si="1"/>
        <v>8.3888888888888884E-3</v>
      </c>
      <c r="G17" s="42">
        <v>1.8</v>
      </c>
    </row>
    <row r="18" spans="1:7" ht="16.5" thickTop="1" thickBot="1" x14ac:dyDescent="0.3">
      <c r="A18" s="38"/>
      <c r="B18" s="11" t="s">
        <v>17</v>
      </c>
      <c r="C18" s="49">
        <v>9.5</v>
      </c>
      <c r="E18" s="20">
        <f t="shared" si="1"/>
        <v>8.3333333333333332E-3</v>
      </c>
      <c r="G18" s="42">
        <v>1.1399999999999999</v>
      </c>
    </row>
    <row r="19" spans="1:7" ht="16.5" thickTop="1" thickBot="1" x14ac:dyDescent="0.3">
      <c r="A19" s="38"/>
      <c r="B19" s="11" t="s">
        <v>4</v>
      </c>
      <c r="C19" s="49">
        <v>9.4</v>
      </c>
      <c r="E19" s="20">
        <f>C19/(G19*1000)</f>
        <v>8.5454545454545453E-3</v>
      </c>
      <c r="G19" s="42">
        <v>1.1000000000000001</v>
      </c>
    </row>
    <row r="20" spans="1:7" ht="16.5" thickTop="1" thickBot="1" x14ac:dyDescent="0.3">
      <c r="A20" s="38"/>
      <c r="B20" s="11" t="s">
        <v>3</v>
      </c>
      <c r="C20" s="49">
        <v>9.3000000000000007</v>
      </c>
      <c r="E20" s="20">
        <f>C20/(G20*1000)</f>
        <v>9.300000000000001E-3</v>
      </c>
      <c r="G20" s="42">
        <v>1</v>
      </c>
    </row>
    <row r="21" spans="1:7" ht="16.5" thickTop="1" thickBot="1" x14ac:dyDescent="0.3">
      <c r="A21" s="38"/>
      <c r="B21" s="11" t="s">
        <v>14</v>
      </c>
      <c r="C21" s="49">
        <v>5.0999999999999996</v>
      </c>
      <c r="E21" s="20">
        <f t="shared" si="1"/>
        <v>8.225806451612902E-3</v>
      </c>
      <c r="G21" s="42">
        <v>0.62</v>
      </c>
    </row>
    <row r="22" spans="1:7" ht="16.5" thickTop="1" thickBot="1" x14ac:dyDescent="0.3">
      <c r="A22" s="38"/>
      <c r="B22" s="11" t="s">
        <v>1</v>
      </c>
      <c r="C22" s="49">
        <v>2.7</v>
      </c>
      <c r="E22" s="20">
        <f t="shared" si="1"/>
        <v>1.0800000000000001E-2</v>
      </c>
      <c r="G22" s="42">
        <v>0.25</v>
      </c>
    </row>
    <row r="23" spans="1:7" ht="16.5" thickTop="1" thickBot="1" x14ac:dyDescent="0.3">
      <c r="A23" s="18"/>
      <c r="B23" s="11" t="s">
        <v>30</v>
      </c>
      <c r="C23" s="50">
        <v>1034.7</v>
      </c>
      <c r="E23" s="20">
        <f>C23/(C28*1000)</f>
        <v>8.5583126550868496E-3</v>
      </c>
    </row>
    <row r="24" spans="1:7" ht="16.5" thickTop="1" thickBot="1" x14ac:dyDescent="0.3">
      <c r="A24" s="18"/>
      <c r="B24" s="34" t="s">
        <v>37</v>
      </c>
      <c r="C24" s="47">
        <f>C23*2</f>
        <v>2069.4</v>
      </c>
      <c r="D24" s="18"/>
      <c r="E24" s="36"/>
    </row>
    <row r="25" spans="1:7" ht="16.5" thickTop="1" thickBot="1" x14ac:dyDescent="0.3">
      <c r="A25" s="18"/>
      <c r="B25" s="34" t="s">
        <v>32</v>
      </c>
      <c r="C25" s="23">
        <f>9251+242</f>
        <v>9493</v>
      </c>
      <c r="D25" s="18"/>
      <c r="E25" s="18"/>
    </row>
    <row r="26" spans="1:7" ht="16.5" thickTop="1" thickBot="1" x14ac:dyDescent="0.3">
      <c r="A26" s="18"/>
      <c r="B26" s="32" t="s">
        <v>39</v>
      </c>
      <c r="C26" s="35">
        <f>C24/C25</f>
        <v>0.2179922047824713</v>
      </c>
      <c r="D26" s="18"/>
      <c r="E26" s="18"/>
    </row>
    <row r="27" spans="1:7" ht="11.25" customHeight="1" thickTop="1" thickBot="1" x14ac:dyDescent="0.3">
      <c r="A27" s="18"/>
      <c r="B27" s="30" t="s">
        <v>31</v>
      </c>
      <c r="D27" s="18"/>
      <c r="E27" s="18"/>
    </row>
    <row r="28" spans="1:7" ht="16.5" thickTop="1" thickBot="1" x14ac:dyDescent="0.3">
      <c r="A28" s="18"/>
      <c r="B28" s="22" t="s">
        <v>23</v>
      </c>
      <c r="C28" s="24">
        <v>120.9</v>
      </c>
      <c r="D28" s="18"/>
      <c r="E28" s="18"/>
    </row>
    <row r="29" spans="1:7" ht="15.75" thickTop="1" x14ac:dyDescent="0.25">
      <c r="A29" s="18"/>
      <c r="B29" s="33" t="s">
        <v>38</v>
      </c>
      <c r="C29" s="35">
        <f>C24/(C28*1000)</f>
        <v>1.7116625310173699E-2</v>
      </c>
      <c r="D29" s="18"/>
      <c r="E29" s="18"/>
    </row>
    <row r="30" spans="1:7" x14ac:dyDescent="0.25">
      <c r="A30" s="18"/>
      <c r="B30" s="18"/>
      <c r="C30" s="18"/>
      <c r="D30" s="18"/>
      <c r="E30" s="18"/>
    </row>
    <row r="31" spans="1:7" x14ac:dyDescent="0.25">
      <c r="A31" s="18"/>
      <c r="B31" s="18"/>
      <c r="C31" s="18"/>
      <c r="D31" s="18"/>
      <c r="E31" s="18"/>
    </row>
    <row r="32" spans="1:7" x14ac:dyDescent="0.25">
      <c r="C32" s="25"/>
    </row>
  </sheetData>
  <conditionalFormatting sqref="A1:A22 C2:C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E335B-462A-4CDE-A394-0C00BFE4A349}">
  <dimension ref="A1:E36"/>
  <sheetViews>
    <sheetView workbookViewId="0">
      <selection sqref="A1:C30"/>
    </sheetView>
  </sheetViews>
  <sheetFormatPr defaultRowHeight="15" x14ac:dyDescent="0.25"/>
  <cols>
    <col min="1" max="1" width="17" customWidth="1"/>
    <col min="2" max="2" width="10.140625" bestFit="1" customWidth="1"/>
  </cols>
  <sheetData>
    <row r="1" spans="1:3" ht="16.5" thickTop="1" thickBot="1" x14ac:dyDescent="0.3">
      <c r="A1" s="17" t="s">
        <v>28</v>
      </c>
      <c r="B1" s="7">
        <v>2019</v>
      </c>
      <c r="C1" s="7">
        <v>2020</v>
      </c>
    </row>
    <row r="2" spans="1:3" ht="16.5" thickTop="1" thickBot="1" x14ac:dyDescent="0.3">
      <c r="A2" s="7" t="s">
        <v>8</v>
      </c>
      <c r="B2" s="43">
        <v>60</v>
      </c>
      <c r="C2" s="43">
        <v>128.5</v>
      </c>
    </row>
    <row r="3" spans="1:3" ht="16.5" thickTop="1" thickBot="1" x14ac:dyDescent="0.3">
      <c r="A3" s="7" t="s">
        <v>5</v>
      </c>
      <c r="B3" s="44">
        <v>79.5</v>
      </c>
      <c r="C3" s="44">
        <v>117</v>
      </c>
    </row>
    <row r="4" spans="1:3" ht="16.5" thickTop="1" thickBot="1" x14ac:dyDescent="0.3">
      <c r="A4" s="7" t="s">
        <v>9</v>
      </c>
      <c r="B4" s="44">
        <v>110.5</v>
      </c>
      <c r="C4" s="44">
        <v>109</v>
      </c>
    </row>
    <row r="5" spans="1:3" ht="16.5" thickTop="1" thickBot="1" x14ac:dyDescent="0.3">
      <c r="A5" s="7" t="s">
        <v>0</v>
      </c>
      <c r="B5" s="43">
        <v>67</v>
      </c>
      <c r="C5" s="43">
        <v>88</v>
      </c>
    </row>
    <row r="6" spans="1:3" ht="16.5" thickTop="1" thickBot="1" x14ac:dyDescent="0.3">
      <c r="A6" s="7" t="s">
        <v>16</v>
      </c>
      <c r="B6" s="44">
        <v>76.5</v>
      </c>
      <c r="C6" s="44">
        <v>67</v>
      </c>
    </row>
    <row r="7" spans="1:3" ht="16.5" thickTop="1" thickBot="1" x14ac:dyDescent="0.3">
      <c r="A7" s="7" t="s">
        <v>27</v>
      </c>
      <c r="B7" s="43">
        <v>42.5</v>
      </c>
      <c r="C7" s="43">
        <v>44</v>
      </c>
    </row>
    <row r="8" spans="1:3" ht="16.5" thickTop="1" thickBot="1" x14ac:dyDescent="0.3">
      <c r="A8" s="7" t="s">
        <v>11</v>
      </c>
      <c r="B8" s="43">
        <v>43</v>
      </c>
      <c r="C8" s="43">
        <v>42</v>
      </c>
    </row>
    <row r="9" spans="1:3" ht="16.5" thickTop="1" thickBot="1" x14ac:dyDescent="0.3">
      <c r="A9" s="7" t="s">
        <v>13</v>
      </c>
      <c r="B9" s="43">
        <v>42.5</v>
      </c>
      <c r="C9" s="43">
        <v>39</v>
      </c>
    </row>
    <row r="10" spans="1:3" ht="16.5" thickTop="1" thickBot="1" x14ac:dyDescent="0.3">
      <c r="A10" s="7" t="s">
        <v>19</v>
      </c>
      <c r="B10" s="45">
        <v>28</v>
      </c>
      <c r="C10" s="45">
        <v>39</v>
      </c>
    </row>
    <row r="11" spans="1:3" ht="16.5" thickTop="1" thickBot="1" x14ac:dyDescent="0.3">
      <c r="A11" s="7" t="s">
        <v>20</v>
      </c>
      <c r="B11" s="43">
        <v>34</v>
      </c>
      <c r="C11" s="43">
        <v>29</v>
      </c>
    </row>
    <row r="12" spans="1:3" ht="16.5" thickTop="1" thickBot="1" x14ac:dyDescent="0.3">
      <c r="A12" s="7" t="s">
        <v>10</v>
      </c>
      <c r="B12" s="43">
        <v>28</v>
      </c>
      <c r="C12" s="43">
        <v>25.5</v>
      </c>
    </row>
    <row r="13" spans="1:3" ht="16.5" thickTop="1" thickBot="1" x14ac:dyDescent="0.3">
      <c r="A13" s="7" t="s">
        <v>7</v>
      </c>
      <c r="B13" s="45">
        <v>21</v>
      </c>
      <c r="C13" s="45">
        <v>24</v>
      </c>
    </row>
    <row r="14" spans="1:3" ht="16.5" thickTop="1" thickBot="1" x14ac:dyDescent="0.3">
      <c r="A14" s="7" t="s">
        <v>15</v>
      </c>
      <c r="B14" s="45">
        <v>1.5</v>
      </c>
      <c r="C14" s="45">
        <v>20</v>
      </c>
    </row>
    <row r="15" spans="1:3" ht="16.5" thickTop="1" thickBot="1" x14ac:dyDescent="0.3">
      <c r="A15" s="7" t="s">
        <v>4</v>
      </c>
      <c r="B15" s="45">
        <v>15</v>
      </c>
      <c r="C15" s="45">
        <v>16.5</v>
      </c>
    </row>
    <row r="16" spans="1:3" ht="16.5" thickTop="1" thickBot="1" x14ac:dyDescent="0.3">
      <c r="A16" s="7" t="s">
        <v>3</v>
      </c>
      <c r="B16" s="45">
        <v>14</v>
      </c>
      <c r="C16" s="45">
        <v>13.5</v>
      </c>
    </row>
    <row r="17" spans="1:5" ht="16.5" thickTop="1" thickBot="1" x14ac:dyDescent="0.3">
      <c r="A17" s="7" t="s">
        <v>12</v>
      </c>
      <c r="B17" s="45">
        <v>3.5</v>
      </c>
      <c r="C17" s="45">
        <v>7.5</v>
      </c>
    </row>
    <row r="18" spans="1:5" ht="16.5" thickTop="1" thickBot="1" x14ac:dyDescent="0.3">
      <c r="A18" s="7" t="s">
        <v>17</v>
      </c>
      <c r="B18" s="45">
        <v>6</v>
      </c>
      <c r="C18" s="45">
        <v>4.5</v>
      </c>
    </row>
    <row r="19" spans="1:5" ht="16.5" thickTop="1" thickBot="1" x14ac:dyDescent="0.3">
      <c r="A19" s="7" t="s">
        <v>14</v>
      </c>
      <c r="B19" s="45">
        <v>5</v>
      </c>
      <c r="C19" s="45">
        <v>3.5</v>
      </c>
    </row>
    <row r="20" spans="1:5" ht="16.5" thickTop="1" thickBot="1" x14ac:dyDescent="0.3">
      <c r="A20" s="7" t="s">
        <v>1</v>
      </c>
      <c r="B20" s="45">
        <v>1</v>
      </c>
      <c r="C20" s="45">
        <v>2</v>
      </c>
    </row>
    <row r="21" spans="1:5" ht="16.5" thickTop="1" thickBot="1" x14ac:dyDescent="0.3">
      <c r="A21" s="7" t="s">
        <v>18</v>
      </c>
      <c r="B21" s="45">
        <v>5.5</v>
      </c>
      <c r="C21" s="45">
        <v>1.5</v>
      </c>
    </row>
    <row r="22" spans="1:5" ht="16.5" thickTop="1" thickBot="1" x14ac:dyDescent="0.3">
      <c r="A22" s="7" t="s">
        <v>2</v>
      </c>
      <c r="B22" s="45">
        <v>-0.5</v>
      </c>
      <c r="C22" s="45">
        <v>0</v>
      </c>
    </row>
    <row r="23" spans="1:5" ht="9" customHeight="1" thickTop="1" thickBot="1" x14ac:dyDescent="0.3">
      <c r="A23" s="30" t="s">
        <v>36</v>
      </c>
    </row>
    <row r="24" spans="1:5" ht="16.5" thickTop="1" thickBot="1" x14ac:dyDescent="0.3">
      <c r="A24" s="7" t="s">
        <v>30</v>
      </c>
      <c r="B24" s="6">
        <v>684</v>
      </c>
      <c r="C24" s="5">
        <v>821</v>
      </c>
    </row>
    <row r="25" spans="1:5" ht="16.5" thickTop="1" thickBot="1" x14ac:dyDescent="0.3">
      <c r="A25" s="32" t="s">
        <v>37</v>
      </c>
      <c r="B25" s="29">
        <v>1368</v>
      </c>
      <c r="C25" s="29">
        <v>1642</v>
      </c>
    </row>
    <row r="26" spans="1:5" ht="16.5" thickTop="1" thickBot="1" x14ac:dyDescent="0.3">
      <c r="A26" s="32" t="s">
        <v>32</v>
      </c>
      <c r="B26" s="29">
        <v>5011</v>
      </c>
      <c r="C26" s="29">
        <v>5261</v>
      </c>
    </row>
    <row r="27" spans="1:5" ht="16.5" thickTop="1" thickBot="1" x14ac:dyDescent="0.3">
      <c r="A27" s="32" t="s">
        <v>39</v>
      </c>
      <c r="B27" s="31">
        <v>0.27299940131710237</v>
      </c>
      <c r="C27" s="31">
        <v>0.31210796426534881</v>
      </c>
    </row>
    <row r="28" spans="1:5" ht="9.75" customHeight="1" thickTop="1" thickBot="1" x14ac:dyDescent="0.3">
      <c r="A28" s="30" t="s">
        <v>31</v>
      </c>
      <c r="B28" s="18"/>
      <c r="C28" s="18"/>
    </row>
    <row r="29" spans="1:5" ht="16.5" thickTop="1" thickBot="1" x14ac:dyDescent="0.3">
      <c r="A29" s="32" t="s">
        <v>33</v>
      </c>
      <c r="B29" s="16">
        <v>113.9</v>
      </c>
      <c r="C29" s="16">
        <v>119.6</v>
      </c>
    </row>
    <row r="30" spans="1:5" ht="15.75" thickTop="1" x14ac:dyDescent="0.25">
      <c r="A30" s="33" t="s">
        <v>38</v>
      </c>
      <c r="B30" s="31">
        <v>1.2010535557506585E-2</v>
      </c>
      <c r="C30" s="31">
        <v>1.3729096989966555E-2</v>
      </c>
    </row>
    <row r="32" spans="1:5" x14ac:dyDescent="0.25">
      <c r="B32" s="46"/>
      <c r="C32" s="14"/>
      <c r="D32" s="14"/>
      <c r="E32" s="14"/>
    </row>
    <row r="34" spans="2:5" x14ac:dyDescent="0.25">
      <c r="B34">
        <v>643.29999999999995</v>
      </c>
      <c r="C34">
        <v>643.29999999999995</v>
      </c>
    </row>
    <row r="35" spans="2:5" x14ac:dyDescent="0.25">
      <c r="B35" s="15"/>
      <c r="C35" s="15"/>
      <c r="D35" s="15"/>
      <c r="E35" s="15"/>
    </row>
    <row r="36" spans="2:5" x14ac:dyDescent="0.25">
      <c r="B36" s="13">
        <f>(B24-B34)/B34</f>
        <v>6.3267526814860947E-2</v>
      </c>
      <c r="C36" s="13">
        <f>(C24-C34)/C34</f>
        <v>0.27623192911549832</v>
      </c>
      <c r="D36" s="13"/>
      <c r="E36" s="13"/>
    </row>
  </sheetData>
  <sortState xmlns:xlrd2="http://schemas.microsoft.com/office/spreadsheetml/2017/richdata2" ref="A2:C22">
    <sortCondition descending="1" ref="C2:C22"/>
  </sortState>
  <conditionalFormatting sqref="B2:C22">
    <cfRule type="colorScale" priority="1">
      <colorScale>
        <cfvo type="min"/>
        <cfvo type="max"/>
        <color theme="0"/>
        <color rgb="FFC00000"/>
      </colorScale>
    </cfRule>
    <cfRule type="colorScale" priority="2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1C0EF-5A22-4AAF-8BF7-8F10E4B15B26}">
  <dimension ref="A1:M38"/>
  <sheetViews>
    <sheetView tabSelected="1" workbookViewId="0">
      <selection activeCell="R26" sqref="R26"/>
    </sheetView>
  </sheetViews>
  <sheetFormatPr defaultRowHeight="15" x14ac:dyDescent="0.25"/>
  <cols>
    <col min="1" max="1" width="18.7109375" style="55" customWidth="1"/>
    <col min="2" max="7" width="8.140625" style="55" customWidth="1"/>
    <col min="8" max="16384" width="9.140625" style="55"/>
  </cols>
  <sheetData>
    <row r="1" spans="1:13" ht="15.75" thickBot="1" x14ac:dyDescent="0.3">
      <c r="A1" s="56"/>
      <c r="B1" s="56"/>
      <c r="C1" s="56"/>
      <c r="D1" s="56"/>
      <c r="E1" s="56"/>
      <c r="F1" s="72" t="s">
        <v>40</v>
      </c>
      <c r="G1" s="73"/>
      <c r="H1" s="56"/>
      <c r="I1" s="56"/>
      <c r="J1" s="56"/>
      <c r="K1" s="56"/>
      <c r="L1" s="56"/>
      <c r="M1" s="56"/>
    </row>
    <row r="2" spans="1:13" ht="16.5" thickTop="1" thickBot="1" x14ac:dyDescent="0.3">
      <c r="A2" s="17" t="s">
        <v>42</v>
      </c>
      <c r="B2" s="61">
        <v>2015</v>
      </c>
      <c r="C2" s="61">
        <v>2016</v>
      </c>
      <c r="D2" s="61">
        <v>2017</v>
      </c>
      <c r="E2" s="61">
        <v>2018</v>
      </c>
      <c r="F2" s="61">
        <v>2019</v>
      </c>
      <c r="G2" s="61">
        <v>2020</v>
      </c>
      <c r="H2" s="56"/>
      <c r="I2" s="56"/>
      <c r="J2" s="56"/>
      <c r="K2" s="56"/>
      <c r="L2" s="56"/>
      <c r="M2" s="56"/>
    </row>
    <row r="3" spans="1:13" ht="15" customHeight="1" thickTop="1" thickBot="1" x14ac:dyDescent="0.3">
      <c r="A3" s="61" t="s">
        <v>8</v>
      </c>
      <c r="B3" s="43">
        <v>34.299999999999997</v>
      </c>
      <c r="C3" s="43">
        <v>34.799999999999997</v>
      </c>
      <c r="D3" s="43">
        <v>39.4</v>
      </c>
      <c r="E3" s="44">
        <v>61.9</v>
      </c>
      <c r="F3" s="43">
        <v>60</v>
      </c>
      <c r="G3" s="43">
        <v>128.5</v>
      </c>
      <c r="H3" s="56"/>
      <c r="I3" s="56"/>
      <c r="J3" s="56"/>
      <c r="K3" s="56"/>
      <c r="L3" s="56"/>
      <c r="M3" s="56"/>
    </row>
    <row r="4" spans="1:13" ht="15" customHeight="1" thickTop="1" thickBot="1" x14ac:dyDescent="0.3">
      <c r="A4" s="61" t="s">
        <v>5</v>
      </c>
      <c r="B4" s="44">
        <v>45.6</v>
      </c>
      <c r="C4" s="44">
        <v>56.5</v>
      </c>
      <c r="D4" s="44">
        <v>62</v>
      </c>
      <c r="E4" s="44">
        <v>67.7</v>
      </c>
      <c r="F4" s="44">
        <v>79.5</v>
      </c>
      <c r="G4" s="44">
        <v>117</v>
      </c>
      <c r="H4" s="56"/>
      <c r="I4" s="56"/>
      <c r="J4" s="56"/>
      <c r="K4" s="56"/>
      <c r="L4" s="56"/>
      <c r="M4" s="56"/>
    </row>
    <row r="5" spans="1:13" ht="15" customHeight="1" thickTop="1" thickBot="1" x14ac:dyDescent="0.3">
      <c r="A5" s="61" t="s">
        <v>9</v>
      </c>
      <c r="B5" s="44">
        <v>78</v>
      </c>
      <c r="C5" s="44">
        <v>90.2</v>
      </c>
      <c r="D5" s="44">
        <v>111.2</v>
      </c>
      <c r="E5" s="44">
        <v>117.8</v>
      </c>
      <c r="F5" s="44">
        <v>110.5</v>
      </c>
      <c r="G5" s="44">
        <v>109</v>
      </c>
      <c r="H5" s="56"/>
      <c r="I5" s="56"/>
      <c r="J5" s="56"/>
      <c r="K5" s="56"/>
      <c r="L5" s="56"/>
      <c r="M5" s="56"/>
    </row>
    <row r="6" spans="1:13" ht="15" customHeight="1" thickTop="1" thickBot="1" x14ac:dyDescent="0.3">
      <c r="A6" s="61" t="s">
        <v>0</v>
      </c>
      <c r="B6" s="43">
        <v>40.4</v>
      </c>
      <c r="C6" s="43">
        <v>45.3</v>
      </c>
      <c r="D6" s="43">
        <v>53.7</v>
      </c>
      <c r="E6" s="44">
        <v>61.4</v>
      </c>
      <c r="F6" s="43">
        <v>67</v>
      </c>
      <c r="G6" s="43">
        <v>88</v>
      </c>
      <c r="H6" s="56"/>
      <c r="I6" s="56"/>
      <c r="J6" s="56"/>
      <c r="K6" s="56"/>
      <c r="L6" s="56"/>
      <c r="M6" s="56"/>
    </row>
    <row r="7" spans="1:13" ht="15" customHeight="1" thickTop="1" thickBot="1" x14ac:dyDescent="0.3">
      <c r="A7" s="61" t="s">
        <v>16</v>
      </c>
      <c r="B7" s="44">
        <v>51</v>
      </c>
      <c r="C7" s="44">
        <v>56.7</v>
      </c>
      <c r="D7" s="44">
        <v>67.400000000000006</v>
      </c>
      <c r="E7" s="44">
        <v>71.8</v>
      </c>
      <c r="F7" s="44">
        <v>76.5</v>
      </c>
      <c r="G7" s="44">
        <v>67</v>
      </c>
      <c r="H7" s="56"/>
      <c r="I7" s="56"/>
      <c r="J7" s="56"/>
      <c r="K7" s="56"/>
      <c r="L7" s="56"/>
      <c r="M7" s="56"/>
    </row>
    <row r="8" spans="1:13" ht="15" customHeight="1" thickTop="1" thickBot="1" x14ac:dyDescent="0.3">
      <c r="A8" s="61" t="s">
        <v>27</v>
      </c>
      <c r="B8" s="43">
        <v>25.2</v>
      </c>
      <c r="C8" s="43">
        <v>28.6</v>
      </c>
      <c r="D8" s="43">
        <v>36.200000000000003</v>
      </c>
      <c r="E8" s="43">
        <v>38</v>
      </c>
      <c r="F8" s="43">
        <v>42.5</v>
      </c>
      <c r="G8" s="43">
        <v>44</v>
      </c>
      <c r="H8" s="56"/>
      <c r="I8" s="56"/>
      <c r="J8" s="56"/>
      <c r="K8" s="56"/>
      <c r="L8" s="56"/>
      <c r="M8" s="56"/>
    </row>
    <row r="9" spans="1:13" ht="15" customHeight="1" thickTop="1" thickBot="1" x14ac:dyDescent="0.3">
      <c r="A9" s="61" t="s">
        <v>11</v>
      </c>
      <c r="B9" s="43">
        <v>25</v>
      </c>
      <c r="C9" s="43">
        <v>29.2</v>
      </c>
      <c r="D9" s="43">
        <v>38.799999999999997</v>
      </c>
      <c r="E9" s="43">
        <v>43.5</v>
      </c>
      <c r="F9" s="43">
        <v>43</v>
      </c>
      <c r="G9" s="43">
        <v>42</v>
      </c>
      <c r="H9" s="56"/>
      <c r="I9" s="56"/>
      <c r="J9" s="56"/>
      <c r="K9" s="56"/>
      <c r="L9" s="56"/>
      <c r="M9" s="56"/>
    </row>
    <row r="10" spans="1:13" ht="15" customHeight="1" thickTop="1" thickBot="1" x14ac:dyDescent="0.3">
      <c r="A10" s="61" t="s">
        <v>13</v>
      </c>
      <c r="B10" s="43">
        <v>31.1</v>
      </c>
      <c r="C10" s="43">
        <v>34.799999999999997</v>
      </c>
      <c r="D10" s="43">
        <v>36.1</v>
      </c>
      <c r="E10" s="43">
        <v>38.9</v>
      </c>
      <c r="F10" s="43">
        <v>42.5</v>
      </c>
      <c r="G10" s="43">
        <v>39</v>
      </c>
      <c r="H10" s="56"/>
      <c r="I10" s="56"/>
      <c r="J10" s="56"/>
      <c r="K10" s="56"/>
      <c r="L10" s="56"/>
      <c r="M10" s="56"/>
    </row>
    <row r="11" spans="1:13" ht="15" customHeight="1" thickTop="1" thickBot="1" x14ac:dyDescent="0.3">
      <c r="A11" s="61" t="s">
        <v>19</v>
      </c>
      <c r="B11" s="45">
        <v>2.7</v>
      </c>
      <c r="C11" s="45">
        <v>3.3</v>
      </c>
      <c r="D11" s="45">
        <v>8.1999999999999993</v>
      </c>
      <c r="E11" s="45">
        <v>20.100000000000001</v>
      </c>
      <c r="F11" s="45">
        <v>28</v>
      </c>
      <c r="G11" s="45">
        <v>39</v>
      </c>
      <c r="H11" s="56"/>
      <c r="I11" s="56"/>
      <c r="J11" s="56"/>
      <c r="K11" s="56"/>
      <c r="L11" s="56"/>
      <c r="M11" s="56"/>
    </row>
    <row r="12" spans="1:13" ht="15" customHeight="1" thickTop="1" thickBot="1" x14ac:dyDescent="0.3">
      <c r="A12" s="61" t="s">
        <v>20</v>
      </c>
      <c r="B12" s="43">
        <v>28</v>
      </c>
      <c r="C12" s="43">
        <v>33.299999999999997</v>
      </c>
      <c r="D12" s="43">
        <v>31</v>
      </c>
      <c r="E12" s="43">
        <v>33.4</v>
      </c>
      <c r="F12" s="43">
        <v>34</v>
      </c>
      <c r="G12" s="43">
        <v>29</v>
      </c>
      <c r="H12" s="56"/>
      <c r="I12" s="56"/>
      <c r="J12" s="56"/>
      <c r="K12" s="56"/>
      <c r="L12" s="56"/>
      <c r="M12" s="56"/>
    </row>
    <row r="13" spans="1:13" ht="15" customHeight="1" thickTop="1" thickBot="1" x14ac:dyDescent="0.3">
      <c r="A13" s="61" t="s">
        <v>10</v>
      </c>
      <c r="B13" s="43">
        <v>18.5</v>
      </c>
      <c r="C13" s="43">
        <v>21.6</v>
      </c>
      <c r="D13" s="43">
        <v>25</v>
      </c>
      <c r="E13" s="43">
        <v>26.8</v>
      </c>
      <c r="F13" s="43">
        <v>28</v>
      </c>
      <c r="G13" s="43">
        <v>25.5</v>
      </c>
      <c r="H13" s="56"/>
      <c r="I13" s="56"/>
      <c r="J13" s="56"/>
      <c r="K13" s="56"/>
      <c r="L13" s="56"/>
      <c r="M13" s="56"/>
    </row>
    <row r="14" spans="1:13" ht="15" customHeight="1" thickTop="1" thickBot="1" x14ac:dyDescent="0.3">
      <c r="A14" s="61" t="s">
        <v>7</v>
      </c>
      <c r="B14" s="45">
        <v>11</v>
      </c>
      <c r="C14" s="45">
        <v>11.9</v>
      </c>
      <c r="D14" s="45">
        <v>11</v>
      </c>
      <c r="E14" s="45">
        <v>16.3</v>
      </c>
      <c r="F14" s="45">
        <v>21</v>
      </c>
      <c r="G14" s="45">
        <v>24</v>
      </c>
      <c r="H14" s="56"/>
      <c r="I14" s="56"/>
      <c r="J14" s="56"/>
      <c r="K14" s="56"/>
      <c r="L14" s="56"/>
      <c r="M14" s="56"/>
    </row>
    <row r="15" spans="1:13" ht="15" customHeight="1" thickTop="1" thickBot="1" x14ac:dyDescent="0.3">
      <c r="A15" s="61" t="s">
        <v>15</v>
      </c>
      <c r="B15" s="45">
        <v>0</v>
      </c>
      <c r="C15" s="45">
        <v>0</v>
      </c>
      <c r="D15" s="45">
        <v>0</v>
      </c>
      <c r="E15" s="45">
        <v>0</v>
      </c>
      <c r="F15" s="45">
        <v>1.5</v>
      </c>
      <c r="G15" s="45">
        <v>20</v>
      </c>
      <c r="H15" s="56"/>
      <c r="I15" s="56"/>
      <c r="J15" s="56"/>
      <c r="K15" s="56"/>
      <c r="L15" s="56"/>
      <c r="M15" s="56"/>
    </row>
    <row r="16" spans="1:13" ht="15" customHeight="1" thickTop="1" thickBot="1" x14ac:dyDescent="0.3">
      <c r="A16" s="61" t="s">
        <v>4</v>
      </c>
      <c r="B16" s="45">
        <v>11.6</v>
      </c>
      <c r="C16" s="45">
        <v>11.6</v>
      </c>
      <c r="D16" s="45">
        <v>12.7</v>
      </c>
      <c r="E16" s="45">
        <v>13.5</v>
      </c>
      <c r="F16" s="45">
        <v>15</v>
      </c>
      <c r="G16" s="45">
        <v>16.5</v>
      </c>
      <c r="H16" s="56"/>
      <c r="I16" s="56"/>
      <c r="J16" s="56"/>
      <c r="K16" s="56"/>
      <c r="L16" s="56"/>
      <c r="M16" s="56"/>
    </row>
    <row r="17" spans="1:13" ht="15" customHeight="1" thickTop="1" thickBot="1" x14ac:dyDescent="0.3">
      <c r="A17" s="61" t="s">
        <v>3</v>
      </c>
      <c r="B17" s="45">
        <v>8.4</v>
      </c>
      <c r="C17" s="45">
        <v>10.9</v>
      </c>
      <c r="D17" s="45">
        <v>12.9</v>
      </c>
      <c r="E17" s="45">
        <v>13.5</v>
      </c>
      <c r="F17" s="45">
        <v>14</v>
      </c>
      <c r="G17" s="45">
        <v>13.5</v>
      </c>
      <c r="H17" s="56"/>
      <c r="I17" s="56"/>
      <c r="J17" s="56"/>
      <c r="K17" s="56"/>
      <c r="L17" s="56"/>
      <c r="M17" s="56"/>
    </row>
    <row r="18" spans="1:13" ht="15" customHeight="1" thickTop="1" thickBot="1" x14ac:dyDescent="0.3">
      <c r="A18" s="61" t="s">
        <v>12</v>
      </c>
      <c r="B18" s="45">
        <v>0</v>
      </c>
      <c r="C18" s="45">
        <v>0</v>
      </c>
      <c r="D18" s="45">
        <v>0</v>
      </c>
      <c r="E18" s="45">
        <v>0</v>
      </c>
      <c r="F18" s="45">
        <v>3.5</v>
      </c>
      <c r="G18" s="45">
        <v>7.5</v>
      </c>
      <c r="H18" s="56"/>
      <c r="I18" s="56"/>
      <c r="J18" s="56"/>
      <c r="K18" s="56"/>
      <c r="L18" s="56"/>
      <c r="M18" s="56"/>
    </row>
    <row r="19" spans="1:13" ht="15" customHeight="1" thickTop="1" thickBot="1" x14ac:dyDescent="0.3">
      <c r="A19" s="61" t="s">
        <v>17</v>
      </c>
      <c r="B19" s="45">
        <v>1.4</v>
      </c>
      <c r="C19" s="45">
        <v>0</v>
      </c>
      <c r="D19" s="45">
        <v>1</v>
      </c>
      <c r="E19" s="45">
        <v>7.3</v>
      </c>
      <c r="F19" s="45">
        <v>6</v>
      </c>
      <c r="G19" s="45">
        <v>4.5</v>
      </c>
      <c r="H19" s="56"/>
      <c r="I19" s="56"/>
      <c r="J19" s="56"/>
      <c r="K19" s="56"/>
      <c r="L19" s="56"/>
      <c r="M19" s="56"/>
    </row>
    <row r="20" spans="1:13" ht="15" customHeight="1" thickTop="1" thickBot="1" x14ac:dyDescent="0.3">
      <c r="A20" s="61" t="s">
        <v>14</v>
      </c>
      <c r="B20" s="45">
        <v>3.1</v>
      </c>
      <c r="C20" s="45">
        <v>4.2</v>
      </c>
      <c r="D20" s="45">
        <v>5.0999999999999996</v>
      </c>
      <c r="E20" s="45">
        <v>5.2</v>
      </c>
      <c r="F20" s="45">
        <v>5</v>
      </c>
      <c r="G20" s="45">
        <v>3.5</v>
      </c>
      <c r="H20" s="56"/>
      <c r="I20" s="56"/>
      <c r="J20" s="56"/>
      <c r="K20" s="56"/>
      <c r="L20" s="56"/>
      <c r="M20" s="56"/>
    </row>
    <row r="21" spans="1:13" ht="15" customHeight="1" thickTop="1" thickBot="1" x14ac:dyDescent="0.3">
      <c r="A21" s="61" t="s">
        <v>1</v>
      </c>
      <c r="B21" s="45">
        <v>1.1000000000000001</v>
      </c>
      <c r="C21" s="45">
        <v>0.9</v>
      </c>
      <c r="D21" s="45">
        <v>1.1000000000000001</v>
      </c>
      <c r="E21" s="45">
        <v>1.4</v>
      </c>
      <c r="F21" s="45">
        <v>1</v>
      </c>
      <c r="G21" s="45">
        <v>2</v>
      </c>
      <c r="H21" s="56"/>
      <c r="I21" s="56"/>
      <c r="J21" s="56"/>
      <c r="K21" s="56"/>
      <c r="L21" s="56"/>
      <c r="M21" s="56"/>
    </row>
    <row r="22" spans="1:13" ht="15" customHeight="1" thickTop="1" thickBot="1" x14ac:dyDescent="0.3">
      <c r="A22" s="61" t="s">
        <v>18</v>
      </c>
      <c r="B22" s="45">
        <v>0</v>
      </c>
      <c r="C22" s="45">
        <v>0</v>
      </c>
      <c r="D22" s="45">
        <v>0</v>
      </c>
      <c r="E22" s="45">
        <v>4.2</v>
      </c>
      <c r="F22" s="45">
        <v>5.5</v>
      </c>
      <c r="G22" s="45">
        <v>1.5</v>
      </c>
      <c r="H22" s="56"/>
      <c r="I22" s="56"/>
      <c r="J22" s="56"/>
      <c r="K22" s="56"/>
      <c r="L22" s="56"/>
      <c r="M22" s="56"/>
    </row>
    <row r="23" spans="1:13" ht="15" customHeight="1" thickTop="1" thickBot="1" x14ac:dyDescent="0.3">
      <c r="A23" s="61" t="s">
        <v>2</v>
      </c>
      <c r="B23" s="54">
        <v>0</v>
      </c>
      <c r="C23" s="54">
        <v>0</v>
      </c>
      <c r="D23" s="54">
        <v>0</v>
      </c>
      <c r="E23" s="54">
        <v>0.2</v>
      </c>
      <c r="F23" s="54">
        <v>-0.5</v>
      </c>
      <c r="G23" s="54">
        <v>0</v>
      </c>
      <c r="H23" s="56"/>
      <c r="I23" s="56"/>
      <c r="J23" s="56"/>
      <c r="K23" s="56"/>
      <c r="L23" s="56"/>
      <c r="M23" s="56"/>
    </row>
    <row r="24" spans="1:13" ht="5.25" customHeight="1" thickTop="1" thickBot="1" x14ac:dyDescent="0.3">
      <c r="A24" s="56"/>
      <c r="B24" s="56"/>
      <c r="C24" s="56"/>
      <c r="D24" s="56"/>
      <c r="E24" s="56"/>
      <c r="F24" s="56"/>
      <c r="G24" s="56"/>
      <c r="H24" s="56"/>
      <c r="I24" s="56"/>
      <c r="J24" s="56"/>
      <c r="K24" s="56"/>
    </row>
    <row r="25" spans="1:13" ht="15" customHeight="1" thickTop="1" thickBot="1" x14ac:dyDescent="0.3">
      <c r="A25" s="62" t="s">
        <v>30</v>
      </c>
      <c r="B25" s="65">
        <v>416.3</v>
      </c>
      <c r="C25" s="65">
        <v>473.8</v>
      </c>
      <c r="D25" s="65">
        <v>552.6</v>
      </c>
      <c r="E25" s="65">
        <v>643.29999999999995</v>
      </c>
      <c r="F25" s="65">
        <v>684</v>
      </c>
      <c r="G25" s="65">
        <v>821</v>
      </c>
      <c r="H25" s="56"/>
      <c r="I25" s="56"/>
      <c r="J25" s="56"/>
      <c r="K25" s="56"/>
      <c r="L25" s="56"/>
      <c r="M25" s="56"/>
    </row>
    <row r="26" spans="1:13" ht="15" customHeight="1" thickTop="1" thickBot="1" x14ac:dyDescent="0.3">
      <c r="A26" s="63" t="s">
        <v>37</v>
      </c>
      <c r="B26" s="66">
        <f>B25/40%</f>
        <v>1040.75</v>
      </c>
      <c r="C26" s="66">
        <f>C25/45%</f>
        <v>1052.8888888888889</v>
      </c>
      <c r="D26" s="66">
        <f>D25/50%</f>
        <v>1105.2</v>
      </c>
      <c r="E26" s="66">
        <f>E25/50%</f>
        <v>1286.5999999999999</v>
      </c>
      <c r="F26" s="66">
        <v>1368</v>
      </c>
      <c r="G26" s="66">
        <v>1642</v>
      </c>
      <c r="H26" s="56"/>
      <c r="I26" s="56"/>
      <c r="J26" s="56"/>
      <c r="K26" s="56"/>
      <c r="L26" s="56"/>
      <c r="M26" s="56"/>
    </row>
    <row r="27" spans="1:13" ht="15" customHeight="1" thickTop="1" thickBot="1" x14ac:dyDescent="0.3">
      <c r="A27" s="63" t="s">
        <v>32</v>
      </c>
      <c r="B27" s="66">
        <v>4799.3999999999996</v>
      </c>
      <c r="C27" s="66">
        <v>4855.67</v>
      </c>
      <c r="D27" s="66">
        <v>4925.26</v>
      </c>
      <c r="E27" s="66">
        <v>4962.05</v>
      </c>
      <c r="F27" s="66">
        <v>5011</v>
      </c>
      <c r="G27" s="66">
        <v>5261</v>
      </c>
      <c r="H27" s="56"/>
      <c r="I27" s="56"/>
      <c r="J27" s="56"/>
      <c r="K27" s="56"/>
      <c r="L27" s="56"/>
      <c r="M27" s="56"/>
    </row>
    <row r="28" spans="1:13" ht="15" customHeight="1" thickTop="1" thickBot="1" x14ac:dyDescent="0.3">
      <c r="A28" s="63" t="s">
        <v>39</v>
      </c>
      <c r="B28" s="67">
        <f>B26/B27</f>
        <v>0.21685002291953162</v>
      </c>
      <c r="C28" s="67">
        <f t="shared" ref="C28:E28" si="0">C26/C27</f>
        <v>0.21683699445985599</v>
      </c>
      <c r="D28" s="67">
        <f t="shared" si="0"/>
        <v>0.22439424517690437</v>
      </c>
      <c r="E28" s="67">
        <f t="shared" si="0"/>
        <v>0.25928799588879592</v>
      </c>
      <c r="F28" s="67">
        <v>0.27299940131710237</v>
      </c>
      <c r="G28" s="67">
        <v>0.31210796426534881</v>
      </c>
      <c r="H28" s="56"/>
      <c r="I28" s="56"/>
      <c r="J28" s="56"/>
      <c r="K28" s="56"/>
      <c r="L28" s="56"/>
      <c r="M28" s="56"/>
    </row>
    <row r="29" spans="1:13" ht="4.5" customHeight="1" thickTop="1" thickBot="1" x14ac:dyDescent="0.3">
      <c r="A29" s="57"/>
      <c r="B29" s="56"/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</row>
    <row r="30" spans="1:13" ht="15" customHeight="1" thickTop="1" thickBot="1" x14ac:dyDescent="0.3">
      <c r="A30" s="63" t="s">
        <v>33</v>
      </c>
      <c r="B30" s="68">
        <v>109.1</v>
      </c>
      <c r="C30" s="68">
        <v>110.4</v>
      </c>
      <c r="D30" s="68">
        <v>111.9</v>
      </c>
      <c r="E30" s="68">
        <v>112.8</v>
      </c>
      <c r="F30" s="68">
        <v>113.9</v>
      </c>
      <c r="G30" s="68">
        <v>119.6</v>
      </c>
      <c r="H30" s="56"/>
      <c r="I30" s="56"/>
      <c r="J30" s="56"/>
      <c r="K30" s="56"/>
      <c r="L30" s="56"/>
      <c r="M30" s="56"/>
    </row>
    <row r="31" spans="1:13" ht="15" customHeight="1" thickTop="1" x14ac:dyDescent="0.25">
      <c r="A31" s="64" t="s">
        <v>38</v>
      </c>
      <c r="B31" s="69">
        <f>B26/(B30*1000)</f>
        <v>9.5394133822181478E-3</v>
      </c>
      <c r="C31" s="69">
        <f t="shared" ref="C31:E31" si="1">C26/(C30*1000)</f>
        <v>9.5370370370370366E-3</v>
      </c>
      <c r="D31" s="69">
        <f t="shared" si="1"/>
        <v>9.8766756032171582E-3</v>
      </c>
      <c r="E31" s="69">
        <f t="shared" si="1"/>
        <v>1.1406028368794325E-2</v>
      </c>
      <c r="F31" s="69">
        <v>1.2010535557506599E-2</v>
      </c>
      <c r="G31" s="69">
        <v>1.3729096989966555E-2</v>
      </c>
      <c r="H31" s="56"/>
      <c r="I31" s="56"/>
      <c r="J31" s="56"/>
      <c r="K31" s="56"/>
      <c r="L31" s="56"/>
      <c r="M31" s="56"/>
    </row>
    <row r="32" spans="1:13" ht="3" customHeight="1" x14ac:dyDescent="0.25">
      <c r="A32" s="70"/>
      <c r="B32" s="71"/>
      <c r="C32" s="71"/>
      <c r="D32" s="71"/>
      <c r="E32" s="71"/>
      <c r="F32" s="71"/>
      <c r="G32" s="71"/>
      <c r="H32" s="56"/>
      <c r="I32" s="56"/>
      <c r="J32" s="56"/>
      <c r="K32" s="56"/>
      <c r="L32" s="56"/>
      <c r="M32" s="56"/>
    </row>
    <row r="33" spans="1:13" x14ac:dyDescent="0.25">
      <c r="A33" s="56"/>
      <c r="B33" s="56"/>
      <c r="C33" s="74" t="s">
        <v>41</v>
      </c>
      <c r="D33" s="74"/>
      <c r="E33" s="74"/>
      <c r="F33" s="74"/>
      <c r="G33" s="74"/>
      <c r="H33" s="56"/>
      <c r="I33" s="56"/>
      <c r="J33" s="56"/>
      <c r="K33" s="56"/>
      <c r="L33" s="56"/>
      <c r="M33" s="56"/>
    </row>
    <row r="34" spans="1:13" x14ac:dyDescent="0.25">
      <c r="A34" s="56"/>
      <c r="B34" s="58"/>
      <c r="C34" s="58"/>
      <c r="D34" s="58"/>
      <c r="E34" s="58"/>
      <c r="F34" s="58"/>
      <c r="G34" s="58"/>
      <c r="H34" s="56"/>
      <c r="I34" s="56"/>
      <c r="J34" s="56"/>
      <c r="K34" s="56"/>
      <c r="L34" s="56"/>
      <c r="M34" s="56"/>
    </row>
    <row r="35" spans="1:13" x14ac:dyDescent="0.25">
      <c r="A35" s="56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7" spans="1:13" x14ac:dyDescent="0.25">
      <c r="B37" s="59"/>
      <c r="C37" s="59"/>
      <c r="D37" s="59"/>
      <c r="E37" s="59"/>
      <c r="F37" s="59"/>
      <c r="G37" s="59"/>
    </row>
    <row r="38" spans="1:13" x14ac:dyDescent="0.25">
      <c r="B38" s="60"/>
      <c r="C38" s="60"/>
      <c r="D38" s="60"/>
      <c r="E38" s="60"/>
      <c r="F38" s="60"/>
      <c r="G38" s="60"/>
    </row>
  </sheetData>
  <sortState xmlns:xlrd2="http://schemas.microsoft.com/office/spreadsheetml/2017/richdata2" ref="A3:G23">
    <sortCondition descending="1" ref="G3:G23"/>
  </sortState>
  <mergeCells count="2">
    <mergeCell ref="F1:G1"/>
    <mergeCell ref="C33:G33"/>
  </mergeCells>
  <conditionalFormatting sqref="B3:E23">
    <cfRule type="colorScale" priority="4">
      <colorScale>
        <cfvo type="min"/>
        <cfvo type="max"/>
        <color theme="0"/>
        <color rgb="FFC00000"/>
      </colorScale>
    </cfRule>
    <cfRule type="colorScale" priority="5">
      <colorScale>
        <cfvo type="min"/>
        <cfvo type="max"/>
        <color rgb="FFFCFCFF"/>
        <color rgb="FFF8696B"/>
      </colorScale>
    </cfRule>
  </conditionalFormatting>
  <conditionalFormatting sqref="F3:G23">
    <cfRule type="colorScale" priority="2">
      <colorScale>
        <cfvo type="min"/>
        <cfvo type="max"/>
        <color theme="0"/>
        <color rgb="FFC00000"/>
      </colorScale>
    </cfRule>
    <cfRule type="colorScale" priority="3">
      <colorScale>
        <cfvo type="min"/>
        <cfvo type="max"/>
        <color rgb="FFFCFCFF"/>
        <color rgb="FFF8696B"/>
      </colorScale>
    </cfRule>
  </conditionalFormatting>
  <conditionalFormatting sqref="B3:G23">
    <cfRule type="colorScale" priority="1">
      <colorScale>
        <cfvo type="min"/>
        <cfvo type="max"/>
        <color rgb="FFFCFCFF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origine</vt:lpstr>
      <vt:lpstr>PB DM</vt:lpstr>
      <vt:lpstr>PB DM 2</vt:lpstr>
      <vt:lpstr>PB A conv</vt:lpstr>
      <vt:lpstr>PB diretta</vt:lpstr>
      <vt:lpstr>PB DM 3</vt:lpstr>
      <vt:lpstr>PB DM tot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dcterms:created xsi:type="dcterms:W3CDTF">2023-01-02T10:16:24Z</dcterms:created>
  <dcterms:modified xsi:type="dcterms:W3CDTF">2023-01-07T17:24:57Z</dcterms:modified>
</cp:coreProperties>
</file>