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800" windowHeight="11700" activeTab="5"/>
  </bookViews>
  <sheets>
    <sheet name="Senza Invalidità pond teste" sheetId="1" r:id="rId1"/>
    <sheet name="Con Invalidità ponder teste" sheetId="2" r:id="rId2"/>
    <sheet name="Senza Invalidità pond spesa" sheetId="4" r:id="rId3"/>
    <sheet name="Con Invalidità pond spesa" sheetId="6" r:id="rId4"/>
    <sheet name="sum" sheetId="7" r:id="rId5"/>
    <sheet name="sum (2)" sheetId="9" r:id="rId6"/>
  </sheets>
  <definedNames>
    <definedName name="_xlnm._FilterDatabase" localSheetId="2" hidden="1">'Senza Invalidità pond spesa'!$R$28:$S$35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6" l="1"/>
  <c r="AA20" i="6"/>
  <c r="AA17" i="6"/>
  <c r="AA16" i="6"/>
  <c r="AA13" i="6"/>
  <c r="AA12" i="6"/>
  <c r="AA17" i="4"/>
  <c r="AA16" i="4"/>
  <c r="AA13" i="4"/>
  <c r="AA12" i="4"/>
  <c r="Y21" i="6"/>
  <c r="Y20" i="6"/>
  <c r="Y17" i="6"/>
  <c r="Y16" i="6"/>
  <c r="Y13" i="6"/>
  <c r="Y12" i="6"/>
  <c r="S20" i="6"/>
  <c r="T20" i="6"/>
  <c r="U20" i="6"/>
  <c r="V20" i="6"/>
  <c r="W20" i="6"/>
  <c r="S21" i="6"/>
  <c r="T21" i="6"/>
  <c r="U21" i="6"/>
  <c r="V21" i="6"/>
  <c r="W21" i="6"/>
  <c r="R21" i="6"/>
  <c r="R20" i="6"/>
  <c r="S16" i="6"/>
  <c r="T16" i="6"/>
  <c r="U16" i="6"/>
  <c r="V16" i="6"/>
  <c r="W16" i="6"/>
  <c r="S17" i="6"/>
  <c r="T17" i="6"/>
  <c r="U17" i="6"/>
  <c r="W17" i="6"/>
  <c r="R17" i="6"/>
  <c r="R16" i="6"/>
  <c r="S12" i="6"/>
  <c r="T12" i="6"/>
  <c r="U12" i="6"/>
  <c r="V12" i="6"/>
  <c r="W12" i="6"/>
  <c r="S13" i="6"/>
  <c r="T13" i="6"/>
  <c r="U13" i="6"/>
  <c r="W13" i="6"/>
  <c r="R13" i="6"/>
  <c r="R12" i="6"/>
  <c r="AA32" i="6"/>
  <c r="R17" i="4"/>
  <c r="Y17" i="4" s="1"/>
  <c r="AA30" i="4" s="1"/>
  <c r="R16" i="4"/>
  <c r="Y16" i="4" s="1"/>
  <c r="AA28" i="4" s="1"/>
  <c r="Y13" i="4"/>
  <c r="Y12" i="4"/>
  <c r="R12" i="4"/>
  <c r="S16" i="4"/>
  <c r="T16" i="4"/>
  <c r="U16" i="4"/>
  <c r="V16" i="4"/>
  <c r="W16" i="4"/>
  <c r="S17" i="4"/>
  <c r="T17" i="4"/>
  <c r="U17" i="4"/>
  <c r="W17" i="4"/>
  <c r="S13" i="4"/>
  <c r="T13" i="4"/>
  <c r="U13" i="4"/>
  <c r="W13" i="4"/>
  <c r="R13" i="4"/>
  <c r="S12" i="4"/>
  <c r="T12" i="4"/>
  <c r="U12" i="4"/>
  <c r="V12" i="4"/>
  <c r="W12" i="4"/>
  <c r="AA32" i="4" l="1"/>
  <c r="AA30" i="6"/>
  <c r="AA28" i="6"/>
  <c r="AA34" i="2"/>
  <c r="AA32" i="2"/>
  <c r="Y21" i="2"/>
  <c r="Y20" i="2"/>
  <c r="AA21" i="2"/>
  <c r="AA20" i="2"/>
  <c r="AA16" i="2"/>
  <c r="S21" i="2"/>
  <c r="T21" i="2"/>
  <c r="U21" i="2"/>
  <c r="V21" i="2"/>
  <c r="W21" i="2"/>
  <c r="R21" i="2"/>
  <c r="S20" i="2"/>
  <c r="T20" i="2"/>
  <c r="U20" i="2"/>
  <c r="V20" i="2"/>
  <c r="W20" i="2"/>
  <c r="R20" i="2"/>
  <c r="AA17" i="2"/>
  <c r="W17" i="2"/>
  <c r="U17" i="2"/>
  <c r="T17" i="2"/>
  <c r="S17" i="2"/>
  <c r="R17" i="2"/>
  <c r="Y17" i="2" s="1"/>
  <c r="W16" i="2"/>
  <c r="V16" i="2"/>
  <c r="U16" i="2"/>
  <c r="T16" i="2"/>
  <c r="S16" i="2"/>
  <c r="R16" i="2"/>
  <c r="AA13" i="2"/>
  <c r="W13" i="2"/>
  <c r="U13" i="2"/>
  <c r="T13" i="2"/>
  <c r="S13" i="2"/>
  <c r="Y13" i="2" s="1"/>
  <c r="AA30" i="2" s="1"/>
  <c r="R13" i="2"/>
  <c r="AA12" i="2"/>
  <c r="W12" i="2"/>
  <c r="V12" i="2"/>
  <c r="U12" i="2"/>
  <c r="T12" i="2"/>
  <c r="S12" i="2"/>
  <c r="R12" i="2"/>
  <c r="Y12" i="2" s="1"/>
  <c r="AA34" i="6" l="1"/>
  <c r="Y16" i="2"/>
  <c r="AA28" i="2" s="1"/>
  <c r="AA13" i="1"/>
  <c r="AA12" i="1"/>
  <c r="W17" i="1"/>
  <c r="R16" i="1"/>
  <c r="Y16" i="1" s="1"/>
  <c r="W12" i="1"/>
  <c r="R13" i="1"/>
  <c r="Y13" i="1" s="1"/>
  <c r="R12" i="1"/>
  <c r="AA17" i="1"/>
  <c r="AA16" i="1"/>
  <c r="U17" i="1"/>
  <c r="T17" i="1"/>
  <c r="S17" i="1"/>
  <c r="R17" i="1"/>
  <c r="W16" i="1"/>
  <c r="V16" i="1"/>
  <c r="U16" i="1"/>
  <c r="T16" i="1"/>
  <c r="S16" i="1"/>
  <c r="S13" i="1"/>
  <c r="T13" i="1"/>
  <c r="U13" i="1"/>
  <c r="W13" i="1"/>
  <c r="S12" i="1"/>
  <c r="Y12" i="1" s="1"/>
  <c r="T12" i="1"/>
  <c r="U12" i="1"/>
  <c r="V12" i="1"/>
  <c r="AA28" i="1" l="1"/>
  <c r="Y17" i="1"/>
  <c r="AA30" i="1" s="1"/>
  <c r="AA32" i="1" l="1"/>
</calcChain>
</file>

<file path=xl/sharedStrings.xml><?xml version="1.0" encoding="utf-8"?>
<sst xmlns="http://schemas.openxmlformats.org/spreadsheetml/2006/main" count="222" uniqueCount="29">
  <si>
    <t>FPLD</t>
  </si>
  <si>
    <t>CDCM</t>
  </si>
  <si>
    <t>Artigiani</t>
  </si>
  <si>
    <t>Commercianti</t>
  </si>
  <si>
    <t>GDP</t>
  </si>
  <si>
    <t>Vecchiaia</t>
  </si>
  <si>
    <t>Anticipata</t>
  </si>
  <si>
    <t>Parasubordinati</t>
  </si>
  <si>
    <t>Vecchiaia uomini</t>
  </si>
  <si>
    <t>Vecchiaia donne</t>
  </si>
  <si>
    <t>Anticipata uomini</t>
  </si>
  <si>
    <t>Anticipata donne</t>
  </si>
  <si>
    <t>Media complessiva</t>
  </si>
  <si>
    <t>Età</t>
  </si>
  <si>
    <t>Anticipata u/d</t>
  </si>
  <si>
    <t>Vecchiaia u/d</t>
  </si>
  <si>
    <t>Pensioni decorrenti dal 2020 - uomini</t>
  </si>
  <si>
    <t>Pensioni decorrenti dal 2020 - donne</t>
  </si>
  <si>
    <t>Età alla decorrenza nel 2020</t>
  </si>
  <si>
    <t>@Reformingit</t>
  </si>
  <si>
    <t>Invalidità</t>
  </si>
  <si>
    <t>Invalidità donne</t>
  </si>
  <si>
    <t>Invalidità u/d</t>
  </si>
  <si>
    <t>Invalidità uomini</t>
  </si>
  <si>
    <t>Età di accesso alle pensioni decorrenti nel 2020</t>
  </si>
  <si>
    <t>Flussi</t>
  </si>
  <si>
    <t>Pensione media</t>
  </si>
  <si>
    <t>Medie ponderate sulla spesa</t>
  </si>
  <si>
    <t>Medie ponderate sulle 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</si>
</sst>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8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8"/>
      <color rgb="FFC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4" fillId="2" borderId="0" xfId="0" quotePrefix="1" applyFont="1" applyFill="1"/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0" borderId="0" xfId="0" applyBorder="1"/>
    <xf numFmtId="0" fontId="5" fillId="2" borderId="0" xfId="0" applyFont="1" applyFill="1" applyBorder="1"/>
    <xf numFmtId="0" fontId="0" fillId="2" borderId="0" xfId="0" applyFill="1" applyBorder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5" fillId="2" borderId="2" xfId="0" applyFont="1" applyFill="1" applyBorder="1"/>
    <xf numFmtId="164" fontId="5" fillId="2" borderId="1" xfId="1" applyNumberFormat="1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/>
    <xf numFmtId="43" fontId="2" fillId="2" borderId="1" xfId="0" applyNumberFormat="1" applyFont="1" applyFill="1" applyBorder="1"/>
    <xf numFmtId="43" fontId="2" fillId="0" borderId="1" xfId="0" applyNumberFormat="1" applyFont="1" applyBorder="1"/>
    <xf numFmtId="164" fontId="5" fillId="2" borderId="1" xfId="0" applyNumberFormat="1" applyFont="1" applyFill="1" applyBorder="1"/>
    <xf numFmtId="2" fontId="2" fillId="2" borderId="1" xfId="0" applyNumberFormat="1" applyFont="1" applyFill="1" applyBorder="1"/>
    <xf numFmtId="0" fontId="3" fillId="2" borderId="0" xfId="0" applyFont="1" applyFill="1" applyAlignment="1"/>
    <xf numFmtId="0" fontId="9" fillId="2" borderId="0" xfId="0" quotePrefix="1" applyFont="1" applyFill="1"/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quotePrefix="1"/>
    <xf numFmtId="0" fontId="9" fillId="2" borderId="0" xfId="0" quotePrefix="1" applyFont="1" applyFill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'Senza Invalidità pond teste'!$J$3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teste'!$K$3:$P$3</c:f>
              <c:numCache>
                <c:formatCode>General</c:formatCode>
                <c:ptCount val="6"/>
                <c:pt idx="0">
                  <c:v>38874</c:v>
                </c:pt>
                <c:pt idx="1">
                  <c:v>2986</c:v>
                </c:pt>
                <c:pt idx="2">
                  <c:v>15244</c:v>
                </c:pt>
                <c:pt idx="3">
                  <c:v>14842</c:v>
                </c:pt>
                <c:pt idx="4">
                  <c:v>20890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274-816A-80813BA0874B}"/>
            </c:ext>
          </c:extLst>
        </c:ser>
        <c:ser>
          <c:idx val="1"/>
          <c:order val="1"/>
          <c:tx>
            <c:strRef>
              <c:f>'Senza Invalidità pond teste'!$J$4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teste'!$K$4:$P$4</c:f>
              <c:numCache>
                <c:formatCode>General</c:formatCode>
                <c:ptCount val="6"/>
                <c:pt idx="0">
                  <c:v>84519</c:v>
                </c:pt>
                <c:pt idx="1">
                  <c:v>7386</c:v>
                </c:pt>
                <c:pt idx="2">
                  <c:v>27393</c:v>
                </c:pt>
                <c:pt idx="3">
                  <c:v>17612</c:v>
                </c:pt>
                <c:pt idx="5">
                  <c:v>39430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274-816A-80813BA08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827646544182"/>
          <c:y val="4.1805493376873039E-2"/>
          <c:w val="0.30197834645669291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Invalidità pond spesa'!$J$3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spesa'!$K$3:$P$3</c:f>
              <c:numCache>
                <c:formatCode>_-* #,##0_-;\-* #,##0_-;_-* "-"??_-;_-@_-</c:formatCode>
                <c:ptCount val="6"/>
                <c:pt idx="0">
                  <c:v>38874</c:v>
                </c:pt>
                <c:pt idx="1">
                  <c:v>2986</c:v>
                </c:pt>
                <c:pt idx="2">
                  <c:v>15244</c:v>
                </c:pt>
                <c:pt idx="3">
                  <c:v>14842</c:v>
                </c:pt>
                <c:pt idx="4">
                  <c:v>20890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3-446D-A8E5-2DAE57A2F42A}"/>
            </c:ext>
          </c:extLst>
        </c:ser>
        <c:ser>
          <c:idx val="1"/>
          <c:order val="1"/>
          <c:tx>
            <c:strRef>
              <c:f>'Con Invalidità pond spesa'!$J$4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spesa'!$K$4:$P$4</c:f>
              <c:numCache>
                <c:formatCode>_-* #,##0_-;\-* #,##0_-;_-* "-"??_-;_-@_-</c:formatCode>
                <c:ptCount val="6"/>
                <c:pt idx="0">
                  <c:v>84519</c:v>
                </c:pt>
                <c:pt idx="1">
                  <c:v>7386</c:v>
                </c:pt>
                <c:pt idx="2">
                  <c:v>27393</c:v>
                </c:pt>
                <c:pt idx="3">
                  <c:v>17612</c:v>
                </c:pt>
                <c:pt idx="5">
                  <c:v>39430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3-446D-A8E5-2DAE57A2F42A}"/>
            </c:ext>
          </c:extLst>
        </c:ser>
        <c:ser>
          <c:idx val="2"/>
          <c:order val="2"/>
          <c:tx>
            <c:strRef>
              <c:f>'Con Invalidità pond spesa'!$J$5</c:f>
              <c:strCache>
                <c:ptCount val="1"/>
                <c:pt idx="0">
                  <c:v>Invalidità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spesa'!$K$5:$P$5</c:f>
              <c:numCache>
                <c:formatCode>_-* #,##0_-;\-* #,##0_-;_-* "-"??_-;_-@_-</c:formatCode>
                <c:ptCount val="6"/>
                <c:pt idx="0">
                  <c:v>18196</c:v>
                </c:pt>
                <c:pt idx="1">
                  <c:v>675</c:v>
                </c:pt>
                <c:pt idx="2">
                  <c:v>4194</c:v>
                </c:pt>
                <c:pt idx="3">
                  <c:v>2841</c:v>
                </c:pt>
                <c:pt idx="4">
                  <c:v>253</c:v>
                </c:pt>
                <c:pt idx="5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63-446D-A8E5-2DAE57A2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71482114431438"/>
          <c:y val="5.072411099114283E-2"/>
          <c:w val="0.5772998354921659"/>
          <c:h val="9.143163124676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Invalidità pond spesa'!$J$7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spesa'!$K$7:$P$7</c:f>
              <c:numCache>
                <c:formatCode>_-* #,##0_-;\-* #,##0_-;_-* "-"??_-;_-@_-</c:formatCode>
                <c:ptCount val="6"/>
                <c:pt idx="0">
                  <c:v>42336</c:v>
                </c:pt>
                <c:pt idx="1">
                  <c:v>6404</c:v>
                </c:pt>
                <c:pt idx="2">
                  <c:v>7803</c:v>
                </c:pt>
                <c:pt idx="3">
                  <c:v>12979</c:v>
                </c:pt>
                <c:pt idx="4">
                  <c:v>8267</c:v>
                </c:pt>
                <c:pt idx="5">
                  <c:v>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7-4FAD-A18B-741CCA6B0578}"/>
            </c:ext>
          </c:extLst>
        </c:ser>
        <c:ser>
          <c:idx val="1"/>
          <c:order val="1"/>
          <c:tx>
            <c:strRef>
              <c:f>'Con Invalidità pond spesa'!$J$8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spesa'!$K$8:$P$8</c:f>
              <c:numCache>
                <c:formatCode>_-* #,##0_-;\-* #,##0_-;_-* "-"??_-;_-@_-</c:formatCode>
                <c:ptCount val="6"/>
                <c:pt idx="0">
                  <c:v>41600</c:v>
                </c:pt>
                <c:pt idx="1">
                  <c:v>4193</c:v>
                </c:pt>
                <c:pt idx="2">
                  <c:v>6166</c:v>
                </c:pt>
                <c:pt idx="3">
                  <c:v>8887</c:v>
                </c:pt>
                <c:pt idx="5">
                  <c:v>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7-4FAD-A18B-741CCA6B0578}"/>
            </c:ext>
          </c:extLst>
        </c:ser>
        <c:ser>
          <c:idx val="2"/>
          <c:order val="2"/>
          <c:tx>
            <c:strRef>
              <c:f>'Con Invalidità pond spesa'!$J$9</c:f>
              <c:strCache>
                <c:ptCount val="1"/>
                <c:pt idx="0">
                  <c:v>Invalidità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 spesa'!$K$9:$P$9</c:f>
              <c:numCache>
                <c:formatCode>_-* #,##0_-;\-* #,##0_-;_-* "-"??_-;_-@_-</c:formatCode>
                <c:ptCount val="6"/>
                <c:pt idx="0">
                  <c:v>11140</c:v>
                </c:pt>
                <c:pt idx="1">
                  <c:v>482</c:v>
                </c:pt>
                <c:pt idx="2">
                  <c:v>956</c:v>
                </c:pt>
                <c:pt idx="3">
                  <c:v>1762</c:v>
                </c:pt>
                <c:pt idx="4">
                  <c:v>124</c:v>
                </c:pt>
                <c:pt idx="5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47-4FAD-A18B-741CCA6B0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242193863698"/>
          <c:y val="9.0857890255356871E-2"/>
          <c:w val="0.58521942363695412"/>
          <c:h val="9.143163124676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 Invalidità pond spesa'!$S$28</c:f>
              <c:strCache>
                <c:ptCount val="1"/>
                <c:pt idx="0">
                  <c:v>Età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E5-4AF7-946A-59334AFE1CB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E5-4AF7-946A-59334AFE1CB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E5-4AF7-946A-59334AFE1C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E5-4AF7-946A-59334AFE1CB3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E5-4AF7-946A-59334AFE1CB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E5-4AF7-946A-59334AFE1CB3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E5-4AF7-946A-59334AFE1CB3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E5-4AF7-946A-59334AFE1CB3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FE5-4AF7-946A-59334AFE1CB3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FE5-4AF7-946A-59334AFE1C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Invalidità pond spesa'!$R$29:$R$38</c:f>
              <c:strCache>
                <c:ptCount val="10"/>
                <c:pt idx="0">
                  <c:v>Vecchiaia donne</c:v>
                </c:pt>
                <c:pt idx="1">
                  <c:v>Vecchiaia u/d</c:v>
                </c:pt>
                <c:pt idx="2">
                  <c:v>Vecchiaia uomini</c:v>
                </c:pt>
                <c:pt idx="3">
                  <c:v>Media complessiva</c:v>
                </c:pt>
                <c:pt idx="4">
                  <c:v>Anticipata donne</c:v>
                </c:pt>
                <c:pt idx="5">
                  <c:v>Anticipata u/d</c:v>
                </c:pt>
                <c:pt idx="6">
                  <c:v>Anticipata uomini</c:v>
                </c:pt>
                <c:pt idx="7">
                  <c:v>Invalidità uomini</c:v>
                </c:pt>
                <c:pt idx="8">
                  <c:v>Invalidità u/d</c:v>
                </c:pt>
                <c:pt idx="9">
                  <c:v>Invalidità donne</c:v>
                </c:pt>
              </c:strCache>
            </c:strRef>
          </c:cat>
          <c:val>
            <c:numRef>
              <c:f>'Con Invalidità pond spesa'!$S$29:$S$38</c:f>
              <c:numCache>
                <c:formatCode>0.00</c:formatCode>
                <c:ptCount val="10"/>
                <c:pt idx="0">
                  <c:v>67.142968254207801</c:v>
                </c:pt>
                <c:pt idx="1">
                  <c:v>66.886267677287194</c:v>
                </c:pt>
                <c:pt idx="2">
                  <c:v>66.726504266603143</c:v>
                </c:pt>
                <c:pt idx="3">
                  <c:v>63.023582607439877</c:v>
                </c:pt>
                <c:pt idx="4">
                  <c:v>62.179189504289134</c:v>
                </c:pt>
                <c:pt idx="5">
                  <c:v>62.098569337546635</c:v>
                </c:pt>
                <c:pt idx="6">
                  <c:v>62.05531476282821</c:v>
                </c:pt>
                <c:pt idx="7">
                  <c:v>55.115588122645903</c:v>
                </c:pt>
                <c:pt idx="8">
                  <c:v>55.067996170241962</c:v>
                </c:pt>
                <c:pt idx="9">
                  <c:v>54.951593725438592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E5-4AF7-946A-59334AFE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31"/>
        <c:axId val="565528472"/>
        <c:axId val="565529128"/>
      </c:barChart>
      <c:catAx>
        <c:axId val="5655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9128"/>
        <c:crosses val="autoZero"/>
        <c:auto val="1"/>
        <c:lblAlgn val="ctr"/>
        <c:lblOffset val="100"/>
        <c:noMultiLvlLbl val="0"/>
      </c:catAx>
      <c:valAx>
        <c:axId val="5655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'Senza Invalidità pond teste'!$J$7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teste'!$K$7:$P$7</c:f>
              <c:numCache>
                <c:formatCode>General</c:formatCode>
                <c:ptCount val="6"/>
                <c:pt idx="0">
                  <c:v>42336</c:v>
                </c:pt>
                <c:pt idx="1">
                  <c:v>6404</c:v>
                </c:pt>
                <c:pt idx="2">
                  <c:v>7803</c:v>
                </c:pt>
                <c:pt idx="3">
                  <c:v>12979</c:v>
                </c:pt>
                <c:pt idx="4">
                  <c:v>8267</c:v>
                </c:pt>
                <c:pt idx="5">
                  <c:v>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6-47E6-B3AB-BC1E8BCD21A1}"/>
            </c:ext>
          </c:extLst>
        </c:ser>
        <c:ser>
          <c:idx val="1"/>
          <c:order val="1"/>
          <c:tx>
            <c:strRef>
              <c:f>'Senza Invalidità pond teste'!$J$8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teste'!$K$8:$P$8</c:f>
              <c:numCache>
                <c:formatCode>General</c:formatCode>
                <c:ptCount val="6"/>
                <c:pt idx="0">
                  <c:v>41600</c:v>
                </c:pt>
                <c:pt idx="1">
                  <c:v>4193</c:v>
                </c:pt>
                <c:pt idx="2">
                  <c:v>6166</c:v>
                </c:pt>
                <c:pt idx="3">
                  <c:v>8887</c:v>
                </c:pt>
                <c:pt idx="5">
                  <c:v>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6-47E6-B3AB-BC1E8BCD2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827646544182"/>
          <c:y val="5.5183419798277684E-2"/>
          <c:w val="0.30567804024496936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'Senza Invalidità pond teste'!$S$28</c:f>
              <c:strCache>
                <c:ptCount val="1"/>
                <c:pt idx="0">
                  <c:v>Età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F9-447C-BD85-6F54C48F84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'Senza Invalidità pond teste'!$R$29:$R$35</c:f>
              <c:strCache>
                <c:ptCount val="7"/>
                <c:pt idx="0">
                  <c:v>Vecchiaia donne</c:v>
                </c:pt>
                <c:pt idx="1">
                  <c:v>Vecchiaia u/d</c:v>
                </c:pt>
                <c:pt idx="2">
                  <c:v>Vecchiaia uomini</c:v>
                </c:pt>
                <c:pt idx="3">
                  <c:v>Media complessiva</c:v>
                </c:pt>
                <c:pt idx="4">
                  <c:v>Anticipata uomini</c:v>
                </c:pt>
                <c:pt idx="5">
                  <c:v>Anticipata u/d</c:v>
                </c:pt>
                <c:pt idx="6">
                  <c:v>Anticipata donne</c:v>
                </c:pt>
              </c:strCache>
            </c:strRef>
          </c:cat>
          <c:val>
            <c:numRef>
              <c:f>'Senza Invalidità pond teste'!$S$29:$S$35</c:f>
              <c:numCache>
                <c:formatCode>0.00</c:formatCode>
                <c:ptCount val="7"/>
                <c:pt idx="0">
                  <c:v>67.214955430485332</c:v>
                </c:pt>
                <c:pt idx="1">
                  <c:v>67.15563809542688</c:v>
                </c:pt>
                <c:pt idx="2">
                  <c:v>67.103549855269407</c:v>
                </c:pt>
                <c:pt idx="3">
                  <c:v>64.113150465775618</c:v>
                </c:pt>
                <c:pt idx="4">
                  <c:v>62.011698423500057</c:v>
                </c:pt>
                <c:pt idx="5">
                  <c:v>62.010711203649166</c:v>
                </c:pt>
                <c:pt idx="6">
                  <c:v>62.009206203748533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9-447C-BD85-6F54C48F8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528472"/>
        <c:axId val="565529128"/>
      </c:barChart>
      <c:catAx>
        <c:axId val="5655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9128"/>
        <c:crosses val="autoZero"/>
        <c:auto val="1"/>
        <c:lblAlgn val="ctr"/>
        <c:lblOffset val="100"/>
        <c:noMultiLvlLbl val="0"/>
      </c:catAx>
      <c:valAx>
        <c:axId val="5655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Invalidità ponder teste'!$J$3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teste'!$K$3:$P$3</c:f>
              <c:numCache>
                <c:formatCode>_-* #,##0_-;\-* #,##0_-;_-* "-"??_-;_-@_-</c:formatCode>
                <c:ptCount val="6"/>
                <c:pt idx="0">
                  <c:v>38874</c:v>
                </c:pt>
                <c:pt idx="1">
                  <c:v>2986</c:v>
                </c:pt>
                <c:pt idx="2">
                  <c:v>15244</c:v>
                </c:pt>
                <c:pt idx="3">
                  <c:v>14842</c:v>
                </c:pt>
                <c:pt idx="4">
                  <c:v>20890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F-4867-A32C-4332A118221F}"/>
            </c:ext>
          </c:extLst>
        </c:ser>
        <c:ser>
          <c:idx val="1"/>
          <c:order val="1"/>
          <c:tx>
            <c:strRef>
              <c:f>'Con Invalidità ponder teste'!$J$4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teste'!$K$4:$P$4</c:f>
              <c:numCache>
                <c:formatCode>_-* #,##0_-;\-* #,##0_-;_-* "-"??_-;_-@_-</c:formatCode>
                <c:ptCount val="6"/>
                <c:pt idx="0">
                  <c:v>84519</c:v>
                </c:pt>
                <c:pt idx="1">
                  <c:v>7386</c:v>
                </c:pt>
                <c:pt idx="2">
                  <c:v>27393</c:v>
                </c:pt>
                <c:pt idx="3">
                  <c:v>17612</c:v>
                </c:pt>
                <c:pt idx="5">
                  <c:v>39430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F-4867-A32C-4332A118221F}"/>
            </c:ext>
          </c:extLst>
        </c:ser>
        <c:ser>
          <c:idx val="2"/>
          <c:order val="2"/>
          <c:tx>
            <c:strRef>
              <c:f>'Con Invalidità ponder teste'!$J$5</c:f>
              <c:strCache>
                <c:ptCount val="1"/>
                <c:pt idx="0">
                  <c:v>Invalidità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teste'!$K$5:$P$5</c:f>
              <c:numCache>
                <c:formatCode>_-* #,##0_-;\-* #,##0_-;_-* "-"??_-;_-@_-</c:formatCode>
                <c:ptCount val="6"/>
                <c:pt idx="0">
                  <c:v>18196</c:v>
                </c:pt>
                <c:pt idx="1">
                  <c:v>675</c:v>
                </c:pt>
                <c:pt idx="2">
                  <c:v>4194</c:v>
                </c:pt>
                <c:pt idx="3">
                  <c:v>2841</c:v>
                </c:pt>
                <c:pt idx="4">
                  <c:v>253</c:v>
                </c:pt>
                <c:pt idx="5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F-4867-A32C-4332A1182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71482114431438"/>
          <c:y val="5.072411099114283E-2"/>
          <c:w val="0.5772998354921659"/>
          <c:h val="9.143163124676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Invalidità ponder teste'!$J$7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teste'!$K$7:$P$7</c:f>
              <c:numCache>
                <c:formatCode>_-* #,##0_-;\-* #,##0_-;_-* "-"??_-;_-@_-</c:formatCode>
                <c:ptCount val="6"/>
                <c:pt idx="0">
                  <c:v>42336</c:v>
                </c:pt>
                <c:pt idx="1">
                  <c:v>6404</c:v>
                </c:pt>
                <c:pt idx="2">
                  <c:v>7803</c:v>
                </c:pt>
                <c:pt idx="3">
                  <c:v>12979</c:v>
                </c:pt>
                <c:pt idx="4">
                  <c:v>8267</c:v>
                </c:pt>
                <c:pt idx="5">
                  <c:v>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F-4CA6-9B10-DE01B6F01FB1}"/>
            </c:ext>
          </c:extLst>
        </c:ser>
        <c:ser>
          <c:idx val="1"/>
          <c:order val="1"/>
          <c:tx>
            <c:strRef>
              <c:f>'Con Invalidità ponder teste'!$J$8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teste'!$K$8:$P$8</c:f>
              <c:numCache>
                <c:formatCode>_-* #,##0_-;\-* #,##0_-;_-* "-"??_-;_-@_-</c:formatCode>
                <c:ptCount val="6"/>
                <c:pt idx="0">
                  <c:v>41600</c:v>
                </c:pt>
                <c:pt idx="1">
                  <c:v>4193</c:v>
                </c:pt>
                <c:pt idx="2">
                  <c:v>6166</c:v>
                </c:pt>
                <c:pt idx="3">
                  <c:v>8887</c:v>
                </c:pt>
                <c:pt idx="5">
                  <c:v>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F-4CA6-9B10-DE01B6F01FB1}"/>
            </c:ext>
          </c:extLst>
        </c:ser>
        <c:ser>
          <c:idx val="2"/>
          <c:order val="2"/>
          <c:tx>
            <c:strRef>
              <c:f>'Con Invalidità ponder teste'!$J$9</c:f>
              <c:strCache>
                <c:ptCount val="1"/>
                <c:pt idx="0">
                  <c:v>Invalidità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'Con Invalidità ponder teste'!$K$2:$P$2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'Con Invalidità ponder teste'!$K$9:$P$9</c:f>
              <c:numCache>
                <c:formatCode>_-* #,##0_-;\-* #,##0_-;_-* "-"??_-;_-@_-</c:formatCode>
                <c:ptCount val="6"/>
                <c:pt idx="0">
                  <c:v>11140</c:v>
                </c:pt>
                <c:pt idx="1">
                  <c:v>482</c:v>
                </c:pt>
                <c:pt idx="2">
                  <c:v>956</c:v>
                </c:pt>
                <c:pt idx="3">
                  <c:v>1762</c:v>
                </c:pt>
                <c:pt idx="4">
                  <c:v>124</c:v>
                </c:pt>
                <c:pt idx="5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F-4CA6-9B10-DE01B6F0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242193863698"/>
          <c:y val="9.0857890255356871E-2"/>
          <c:w val="0.58521942363695412"/>
          <c:h val="9.143163124676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 Invalidità ponder teste'!$S$28</c:f>
              <c:strCache>
                <c:ptCount val="1"/>
                <c:pt idx="0">
                  <c:v>Età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6-4A8D-9BE4-8EC7960792C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26-4A8D-9BE4-8EC7960792C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26-4A8D-9BE4-8EC7960792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6-4A8D-9BE4-8EC7960792C3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26-4A8D-9BE4-8EC7960792C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26-4A8D-9BE4-8EC7960792C3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26-4A8D-9BE4-8EC7960792C3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26-4A8D-9BE4-8EC7960792C3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26-4A8D-9BE4-8EC7960792C3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26-4A8D-9BE4-8EC7960792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Invalidità ponder teste'!$R$29:$R$38</c:f>
              <c:strCache>
                <c:ptCount val="10"/>
                <c:pt idx="0">
                  <c:v>Vecchiaia donne</c:v>
                </c:pt>
                <c:pt idx="1">
                  <c:v>Vecchiaia u/d</c:v>
                </c:pt>
                <c:pt idx="2">
                  <c:v>Vecchiaia uomini</c:v>
                </c:pt>
                <c:pt idx="3">
                  <c:v>Media complessiva</c:v>
                </c:pt>
                <c:pt idx="4">
                  <c:v>Anticipata uomini</c:v>
                </c:pt>
                <c:pt idx="5">
                  <c:v>Anticipata u/d</c:v>
                </c:pt>
                <c:pt idx="6">
                  <c:v>Anticipata donne</c:v>
                </c:pt>
                <c:pt idx="7">
                  <c:v>Invalidità uomini</c:v>
                </c:pt>
                <c:pt idx="8">
                  <c:v>Invalidità u/d</c:v>
                </c:pt>
                <c:pt idx="9">
                  <c:v>Invalidità donne</c:v>
                </c:pt>
              </c:strCache>
            </c:strRef>
          </c:cat>
          <c:val>
            <c:numRef>
              <c:f>'Con Invalidità ponder teste'!$S$29:$S$38</c:f>
              <c:numCache>
                <c:formatCode>0.00</c:formatCode>
                <c:ptCount val="10"/>
                <c:pt idx="0">
                  <c:v>67.214955430485332</c:v>
                </c:pt>
                <c:pt idx="1">
                  <c:v>67.15563809542688</c:v>
                </c:pt>
                <c:pt idx="2">
                  <c:v>67.103549855269407</c:v>
                </c:pt>
                <c:pt idx="3">
                  <c:v>63.331608657545651</c:v>
                </c:pt>
                <c:pt idx="4">
                  <c:v>62.011698423500057</c:v>
                </c:pt>
                <c:pt idx="5">
                  <c:v>62.010711203649166</c:v>
                </c:pt>
                <c:pt idx="6">
                  <c:v>62.009206203748533</c:v>
                </c:pt>
                <c:pt idx="7">
                  <c:v>54.971042282930227</c:v>
                </c:pt>
                <c:pt idx="8">
                  <c:v>54.70487973891273</c:v>
                </c:pt>
                <c:pt idx="9">
                  <c:v>54.226898318855071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6-4A8D-9BE4-8EC79607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31"/>
        <c:axId val="565528472"/>
        <c:axId val="565529128"/>
      </c:barChart>
      <c:catAx>
        <c:axId val="5655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9128"/>
        <c:crosses val="autoZero"/>
        <c:auto val="1"/>
        <c:lblAlgn val="ctr"/>
        <c:lblOffset val="100"/>
        <c:noMultiLvlLbl val="0"/>
      </c:catAx>
      <c:valAx>
        <c:axId val="5655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'Senza Invalidità pond spesa'!$J$3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spesa'!$K$3:$P$3</c:f>
              <c:numCache>
                <c:formatCode>_-* #,##0_-;\-* #,##0_-;_-* "-"??_-;_-@_-</c:formatCode>
                <c:ptCount val="6"/>
                <c:pt idx="0">
                  <c:v>38874</c:v>
                </c:pt>
                <c:pt idx="1">
                  <c:v>2986</c:v>
                </c:pt>
                <c:pt idx="2">
                  <c:v>15244</c:v>
                </c:pt>
                <c:pt idx="3">
                  <c:v>14842</c:v>
                </c:pt>
                <c:pt idx="4">
                  <c:v>20890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7-4C7F-A329-DBE72F72FBF9}"/>
            </c:ext>
          </c:extLst>
        </c:ser>
        <c:ser>
          <c:idx val="1"/>
          <c:order val="1"/>
          <c:tx>
            <c:strRef>
              <c:f>'Senza Invalidità pond spesa'!$J$4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spesa'!$K$4:$P$4</c:f>
              <c:numCache>
                <c:formatCode>_-* #,##0_-;\-* #,##0_-;_-* "-"??_-;_-@_-</c:formatCode>
                <c:ptCount val="6"/>
                <c:pt idx="0">
                  <c:v>84519</c:v>
                </c:pt>
                <c:pt idx="1">
                  <c:v>7386</c:v>
                </c:pt>
                <c:pt idx="2">
                  <c:v>27393</c:v>
                </c:pt>
                <c:pt idx="3">
                  <c:v>17612</c:v>
                </c:pt>
                <c:pt idx="5">
                  <c:v>39430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7-4C7F-A329-DBE72F72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827646544182"/>
          <c:y val="4.1805493376873039E-2"/>
          <c:w val="0.30197834645669291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4492841404857836E-2"/>
          <c:w val="0.86486351706036746"/>
          <c:h val="0.87918398160096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'Senza Invalidità pond spesa'!$J$7</c:f>
              <c:strCache>
                <c:ptCount val="1"/>
                <c:pt idx="0">
                  <c:v>Vecchiaia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spesa'!$K$7:$P$7</c:f>
              <c:numCache>
                <c:formatCode>_-* #,##0_-;\-* #,##0_-;_-* "-"??_-;_-@_-</c:formatCode>
                <c:ptCount val="6"/>
                <c:pt idx="0">
                  <c:v>42336</c:v>
                </c:pt>
                <c:pt idx="1">
                  <c:v>6404</c:v>
                </c:pt>
                <c:pt idx="2">
                  <c:v>7803</c:v>
                </c:pt>
                <c:pt idx="3">
                  <c:v>12979</c:v>
                </c:pt>
                <c:pt idx="4">
                  <c:v>8267</c:v>
                </c:pt>
                <c:pt idx="5">
                  <c:v>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1-494C-BED9-1ED4DFC034EE}"/>
            </c:ext>
          </c:extLst>
        </c:ser>
        <c:ser>
          <c:idx val="1"/>
          <c:order val="1"/>
          <c:tx>
            <c:strRef>
              <c:f>'Senza Invalidità pond spesa'!$J$8</c:f>
              <c:strCache>
                <c:ptCount val="1"/>
                <c:pt idx="0">
                  <c:v>Anticipata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'Senza Invalidità pond spesa'!$K$2:$P$2</c:f>
              <c:strCache>
                <c:ptCount val="6"/>
                <c:pt idx="0">
                  <c:v>FPLD</c:v>
                </c:pt>
                <c:pt idx="1">
                  <c:v>CDCM</c:v>
                </c:pt>
                <c:pt idx="2">
                  <c:v>Artigiani</c:v>
                </c:pt>
                <c:pt idx="3">
                  <c:v>Commercianti</c:v>
                </c:pt>
                <c:pt idx="4">
                  <c:v>Parasubordinati</c:v>
                </c:pt>
                <c:pt idx="5">
                  <c:v>GDP</c:v>
                </c:pt>
              </c:strCache>
            </c:strRef>
          </c:cat>
          <c:val>
            <c:numRef>
              <c:f>'Senza Invalidità pond spesa'!$K$8:$P$8</c:f>
              <c:numCache>
                <c:formatCode>_-* #,##0_-;\-* #,##0_-;_-* "-"??_-;_-@_-</c:formatCode>
                <c:ptCount val="6"/>
                <c:pt idx="0">
                  <c:v>41600</c:v>
                </c:pt>
                <c:pt idx="1">
                  <c:v>4193</c:v>
                </c:pt>
                <c:pt idx="2">
                  <c:v>6166</c:v>
                </c:pt>
                <c:pt idx="3">
                  <c:v>8887</c:v>
                </c:pt>
                <c:pt idx="5">
                  <c:v>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1-494C-BED9-1ED4DFC0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5510104"/>
        <c:axId val="565513056"/>
      </c:barChart>
      <c:catAx>
        <c:axId val="5655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3056"/>
        <c:crosses val="autoZero"/>
        <c:auto val="1"/>
        <c:lblAlgn val="ctr"/>
        <c:lblOffset val="100"/>
        <c:noMultiLvlLbl val="0"/>
      </c:catAx>
      <c:valAx>
        <c:axId val="565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101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827646544182"/>
          <c:y val="5.5183419798277684E-2"/>
          <c:w val="0.30567804024496936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'Senza Invalidità pond spesa'!$S$28</c:f>
              <c:strCache>
                <c:ptCount val="1"/>
                <c:pt idx="0">
                  <c:v>Età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3-471E-8C96-58E0A76299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'Senza Invalidità pond spesa'!$R$29:$R$35</c:f>
              <c:strCache>
                <c:ptCount val="7"/>
                <c:pt idx="0">
                  <c:v>Vecchiaia donne</c:v>
                </c:pt>
                <c:pt idx="1">
                  <c:v>Vecchiaia u/d</c:v>
                </c:pt>
                <c:pt idx="2">
                  <c:v>Vecchiaia uomini</c:v>
                </c:pt>
                <c:pt idx="3">
                  <c:v>Media complessiva</c:v>
                </c:pt>
                <c:pt idx="4">
                  <c:v>Anticipata donne</c:v>
                </c:pt>
                <c:pt idx="5">
                  <c:v>Anticipata u/d</c:v>
                </c:pt>
                <c:pt idx="6">
                  <c:v>Anticipata uomini</c:v>
                </c:pt>
              </c:strCache>
            </c:strRef>
          </c:cat>
          <c:val>
            <c:numRef>
              <c:f>'Senza Invalidità pond spesa'!$S$29:$S$35</c:f>
              <c:numCache>
                <c:formatCode>0.00</c:formatCode>
                <c:ptCount val="7"/>
                <c:pt idx="0">
                  <c:v>67.142968254207801</c:v>
                </c:pt>
                <c:pt idx="1">
                  <c:v>66.886267677287194</c:v>
                </c:pt>
                <c:pt idx="2">
                  <c:v>66.726504266603143</c:v>
                </c:pt>
                <c:pt idx="3">
                  <c:v>63.383353409265382</c:v>
                </c:pt>
                <c:pt idx="4">
                  <c:v>62.179189504289134</c:v>
                </c:pt>
                <c:pt idx="5">
                  <c:v>62.098569337546635</c:v>
                </c:pt>
                <c:pt idx="6">
                  <c:v>62.05531476282821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3-471E-8C96-58E0A762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528472"/>
        <c:axId val="565529128"/>
      </c:barChart>
      <c:catAx>
        <c:axId val="5655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9128"/>
        <c:crosses val="autoZero"/>
        <c:auto val="1"/>
        <c:lblAlgn val="ctr"/>
        <c:lblOffset val="100"/>
        <c:noMultiLvlLbl val="0"/>
      </c:catAx>
      <c:valAx>
        <c:axId val="5655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56552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23</xdr:row>
      <xdr:rowOff>19049</xdr:rowOff>
    </xdr:from>
    <xdr:to>
      <xdr:col>12</xdr:col>
      <xdr:colOff>447675</xdr:colOff>
      <xdr:row>38</xdr:row>
      <xdr:rowOff>9524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40</xdr:row>
      <xdr:rowOff>38100</xdr:rowOff>
    </xdr:from>
    <xdr:to>
      <xdr:col>12</xdr:col>
      <xdr:colOff>438150</xdr:colOff>
      <xdr:row>55</xdr:row>
      <xdr:rowOff>28575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166687</xdr:colOff>
      <xdr:row>56</xdr:row>
      <xdr:rowOff>190499</xdr:rowOff>
    </xdr:from>
    <xdr:to>
      <xdr:col>12</xdr:col>
      <xdr:colOff>471487</xdr:colOff>
      <xdr:row>72</xdr:row>
      <xdr:rowOff>9524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504825</xdr:colOff>
      <xdr:row>12</xdr:row>
      <xdr:rowOff>104775</xdr:rowOff>
    </xdr:from>
    <xdr:to>
      <xdr:col>23</xdr:col>
      <xdr:colOff>533400</xdr:colOff>
      <xdr:row>27</xdr:row>
      <xdr:rowOff>95250</xdr:rowOff>
    </xdr:to>
    <xdr:cxnSp macro="">
      <xdr:nvCxnSpPr>
        <xdr:cNvPr id="9" name="Connettore 2 8"/>
        <xdr:cNvCxnSpPr/>
      </xdr:nvCxnSpPr>
      <xdr:spPr>
        <a:xfrm flipH="1">
          <a:off x="12506325" y="2390775"/>
          <a:ext cx="3305175" cy="2752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552450</xdr:colOff>
      <xdr:row>16</xdr:row>
      <xdr:rowOff>38100</xdr:rowOff>
    </xdr:from>
    <xdr:to>
      <xdr:col>24</xdr:col>
      <xdr:colOff>9525</xdr:colOff>
      <xdr:row>30</xdr:row>
      <xdr:rowOff>123825</xdr:rowOff>
    </xdr:to>
    <xdr:cxnSp macro="">
      <xdr:nvCxnSpPr>
        <xdr:cNvPr id="11" name="Connettore 2 10"/>
        <xdr:cNvCxnSpPr/>
      </xdr:nvCxnSpPr>
      <xdr:spPr>
        <a:xfrm flipH="1">
          <a:off x="12553950" y="3086100"/>
          <a:ext cx="3343275" cy="2657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647700</xdr:colOff>
      <xdr:row>29</xdr:row>
      <xdr:rowOff>66675</xdr:rowOff>
    </xdr:from>
    <xdr:to>
      <xdr:col>25</xdr:col>
      <xdr:colOff>66675</xdr:colOff>
      <xdr:row>32</xdr:row>
      <xdr:rowOff>161925</xdr:rowOff>
    </xdr:to>
    <xdr:cxnSp macro="">
      <xdr:nvCxnSpPr>
        <xdr:cNvPr id="13" name="Connettore 2 12"/>
        <xdr:cNvCxnSpPr/>
      </xdr:nvCxnSpPr>
      <xdr:spPr>
        <a:xfrm flipH="1">
          <a:off x="12649200" y="5495925"/>
          <a:ext cx="3914775" cy="666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23</xdr:row>
      <xdr:rowOff>19049</xdr:rowOff>
    </xdr:from>
    <xdr:to>
      <xdr:col>12</xdr:col>
      <xdr:colOff>447675</xdr:colOff>
      <xdr:row>38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40</xdr:row>
      <xdr:rowOff>38100</xdr:rowOff>
    </xdr:from>
    <xdr:to>
      <xdr:col>12</xdr:col>
      <xdr:colOff>438150</xdr:colOff>
      <xdr:row>55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166687</xdr:colOff>
      <xdr:row>56</xdr:row>
      <xdr:rowOff>190499</xdr:rowOff>
    </xdr:from>
    <xdr:to>
      <xdr:col>12</xdr:col>
      <xdr:colOff>471487</xdr:colOff>
      <xdr:row>72</xdr:row>
      <xdr:rowOff>9524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23</xdr:row>
      <xdr:rowOff>19049</xdr:rowOff>
    </xdr:from>
    <xdr:to>
      <xdr:col>12</xdr:col>
      <xdr:colOff>447675</xdr:colOff>
      <xdr:row>38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40</xdr:row>
      <xdr:rowOff>38100</xdr:rowOff>
    </xdr:from>
    <xdr:to>
      <xdr:col>12</xdr:col>
      <xdr:colOff>438150</xdr:colOff>
      <xdr:row>55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166687</xdr:colOff>
      <xdr:row>56</xdr:row>
      <xdr:rowOff>190499</xdr:rowOff>
    </xdr:from>
    <xdr:to>
      <xdr:col>12</xdr:col>
      <xdr:colOff>471487</xdr:colOff>
      <xdr:row>72</xdr:row>
      <xdr:rowOff>9524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504825</xdr:colOff>
      <xdr:row>12</xdr:row>
      <xdr:rowOff>104775</xdr:rowOff>
    </xdr:from>
    <xdr:to>
      <xdr:col>23</xdr:col>
      <xdr:colOff>533400</xdr:colOff>
      <xdr:row>27</xdr:row>
      <xdr:rowOff>95250</xdr:rowOff>
    </xdr:to>
    <xdr:cxnSp macro="">
      <xdr:nvCxnSpPr>
        <xdr:cNvPr id="5" name="Connettore 2 4"/>
        <xdr:cNvCxnSpPr/>
      </xdr:nvCxnSpPr>
      <xdr:spPr>
        <a:xfrm flipH="1">
          <a:off x="12506325" y="2390775"/>
          <a:ext cx="3305175" cy="2752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552450</xdr:colOff>
      <xdr:row>16</xdr:row>
      <xdr:rowOff>38100</xdr:rowOff>
    </xdr:from>
    <xdr:to>
      <xdr:col>24</xdr:col>
      <xdr:colOff>9525</xdr:colOff>
      <xdr:row>30</xdr:row>
      <xdr:rowOff>123825</xdr:rowOff>
    </xdr:to>
    <xdr:cxnSp macro="">
      <xdr:nvCxnSpPr>
        <xdr:cNvPr id="6" name="Connettore 2 5"/>
        <xdr:cNvCxnSpPr/>
      </xdr:nvCxnSpPr>
      <xdr:spPr>
        <a:xfrm flipH="1">
          <a:off x="12553950" y="3086100"/>
          <a:ext cx="3343275" cy="2657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647700</xdr:colOff>
      <xdr:row>29</xdr:row>
      <xdr:rowOff>66675</xdr:rowOff>
    </xdr:from>
    <xdr:to>
      <xdr:col>25</xdr:col>
      <xdr:colOff>66675</xdr:colOff>
      <xdr:row>32</xdr:row>
      <xdr:rowOff>161925</xdr:rowOff>
    </xdr:to>
    <xdr:cxnSp macro="">
      <xdr:nvCxnSpPr>
        <xdr:cNvPr id="7" name="Connettore 2 6"/>
        <xdr:cNvCxnSpPr/>
      </xdr:nvCxnSpPr>
      <xdr:spPr>
        <a:xfrm flipH="1">
          <a:off x="12649200" y="5495925"/>
          <a:ext cx="3914775" cy="666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23</xdr:row>
      <xdr:rowOff>19049</xdr:rowOff>
    </xdr:from>
    <xdr:to>
      <xdr:col>12</xdr:col>
      <xdr:colOff>447675</xdr:colOff>
      <xdr:row>38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40</xdr:row>
      <xdr:rowOff>38100</xdr:rowOff>
    </xdr:from>
    <xdr:to>
      <xdr:col>12</xdr:col>
      <xdr:colOff>438150</xdr:colOff>
      <xdr:row>55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166687</xdr:colOff>
      <xdr:row>56</xdr:row>
      <xdr:rowOff>190499</xdr:rowOff>
    </xdr:from>
    <xdr:to>
      <xdr:col>12</xdr:col>
      <xdr:colOff>471487</xdr:colOff>
      <xdr:row>72</xdr:row>
      <xdr:rowOff>9524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</xdr:colOff>
      <xdr:row>12</xdr:row>
      <xdr:rowOff>123824</xdr:rowOff>
    </xdr:from>
    <xdr:to>
      <xdr:col>11</xdr:col>
      <xdr:colOff>581125</xdr:colOff>
      <xdr:row>28</xdr:row>
      <xdr:rowOff>171449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34899" y="10925174"/>
          <a:ext cx="5048351" cy="309562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32</xdr:row>
      <xdr:rowOff>114299</xdr:rowOff>
    </xdr:from>
    <xdr:to>
      <xdr:col>12</xdr:col>
      <xdr:colOff>12118</xdr:colOff>
      <xdr:row>48</xdr:row>
      <xdr:rowOff>180974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4425" y="14792324"/>
          <a:ext cx="5079418" cy="3114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32</xdr:row>
      <xdr:rowOff>85725</xdr:rowOff>
    </xdr:from>
    <xdr:to>
      <xdr:col>11</xdr:col>
      <xdr:colOff>519535</xdr:colOff>
      <xdr:row>48</xdr:row>
      <xdr:rowOff>180975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6257925"/>
          <a:ext cx="4986760" cy="31432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66674</xdr:rowOff>
    </xdr:from>
    <xdr:to>
      <xdr:col>11</xdr:col>
      <xdr:colOff>578132</xdr:colOff>
      <xdr:row>28</xdr:row>
      <xdr:rowOff>114299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2428874"/>
          <a:ext cx="5054882" cy="309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A34" workbookViewId="0">
      <selection activeCell="D81" sqref="D81"/>
    </sheetView>
  </sheetViews>
  <sheetFormatPr defaultRowHeight="15" x14ac:dyDescent="0.25"/>
  <cols>
    <col min="18" max="23" width="12.28515625" customWidth="1"/>
  </cols>
  <sheetData>
    <row r="1" spans="1:28" x14ac:dyDescent="0.25">
      <c r="A1" s="29">
        <v>2020</v>
      </c>
      <c r="B1" s="29"/>
      <c r="C1" s="29"/>
      <c r="D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8" x14ac:dyDescent="0.25">
      <c r="A2" s="29"/>
      <c r="B2" s="29"/>
      <c r="C2" s="29"/>
      <c r="D2" s="29"/>
      <c r="I2" s="1"/>
      <c r="J2" s="1"/>
      <c r="K2" s="4" t="s">
        <v>0</v>
      </c>
      <c r="L2" s="4" t="s">
        <v>1</v>
      </c>
      <c r="M2" s="4" t="s">
        <v>2</v>
      </c>
      <c r="N2" s="4" t="s">
        <v>3</v>
      </c>
      <c r="O2" s="4" t="s">
        <v>7</v>
      </c>
      <c r="P2" s="4" t="s">
        <v>4</v>
      </c>
      <c r="Q2" s="1"/>
      <c r="R2" s="4" t="s">
        <v>0</v>
      </c>
      <c r="S2" s="4" t="s">
        <v>1</v>
      </c>
      <c r="T2" s="4" t="s">
        <v>2</v>
      </c>
      <c r="U2" s="4" t="s">
        <v>3</v>
      </c>
      <c r="V2" s="4" t="s">
        <v>7</v>
      </c>
      <c r="W2" s="4" t="s">
        <v>4</v>
      </c>
      <c r="X2" s="1"/>
    </row>
    <row r="3" spans="1:28" x14ac:dyDescent="0.25">
      <c r="A3" s="29"/>
      <c r="B3" s="29"/>
      <c r="C3" s="29"/>
      <c r="D3" s="29"/>
      <c r="I3" s="1"/>
      <c r="J3" s="5" t="s">
        <v>5</v>
      </c>
      <c r="K3" s="3">
        <v>38874</v>
      </c>
      <c r="L3" s="3">
        <v>2986</v>
      </c>
      <c r="M3" s="3">
        <v>15244</v>
      </c>
      <c r="N3" s="3">
        <v>14842</v>
      </c>
      <c r="O3" s="3">
        <v>20890</v>
      </c>
      <c r="P3" s="3">
        <v>14605</v>
      </c>
      <c r="Q3" s="1"/>
      <c r="R3" s="3">
        <v>66.8</v>
      </c>
      <c r="S3" s="3">
        <v>67.599999999999994</v>
      </c>
      <c r="T3" s="3">
        <v>67.2</v>
      </c>
      <c r="U3" s="3">
        <v>67.2</v>
      </c>
      <c r="V3" s="3">
        <v>68.3</v>
      </c>
      <c r="W3" s="3">
        <v>65.900000000000006</v>
      </c>
      <c r="X3" s="1"/>
    </row>
    <row r="4" spans="1:28" x14ac:dyDescent="0.25">
      <c r="I4" s="1"/>
      <c r="J4" s="5" t="s">
        <v>6</v>
      </c>
      <c r="K4" s="3">
        <v>84519</v>
      </c>
      <c r="L4" s="3">
        <v>7386</v>
      </c>
      <c r="M4" s="3">
        <v>27393</v>
      </c>
      <c r="N4" s="3">
        <v>17612</v>
      </c>
      <c r="O4" s="3"/>
      <c r="P4" s="3">
        <v>39430</v>
      </c>
      <c r="Q4" s="1"/>
      <c r="R4" s="3">
        <v>61.6</v>
      </c>
      <c r="S4" s="3">
        <v>61.2</v>
      </c>
      <c r="T4" s="3">
        <v>61.7</v>
      </c>
      <c r="U4" s="3">
        <v>62.6</v>
      </c>
      <c r="V4" s="3"/>
      <c r="W4" s="3">
        <v>63</v>
      </c>
      <c r="X4" s="1"/>
    </row>
    <row r="5" spans="1:28" x14ac:dyDescent="0.25">
      <c r="I5" s="8"/>
      <c r="J5" s="7"/>
      <c r="K5" s="7"/>
      <c r="L5" s="7"/>
      <c r="M5" s="7"/>
      <c r="N5" s="7"/>
      <c r="O5" s="7"/>
      <c r="P5" s="7"/>
      <c r="Q5" s="8"/>
      <c r="R5" s="7"/>
      <c r="S5" s="7"/>
      <c r="T5" s="7"/>
      <c r="U5" s="7"/>
      <c r="V5" s="7"/>
      <c r="W5" s="7"/>
      <c r="X5" s="7"/>
      <c r="Y5" s="6"/>
      <c r="Z5" s="6"/>
    </row>
    <row r="6" spans="1:28" x14ac:dyDescent="0.25">
      <c r="I6" s="1"/>
      <c r="J6" s="5"/>
      <c r="K6" s="4" t="s">
        <v>0</v>
      </c>
      <c r="L6" s="4" t="s">
        <v>1</v>
      </c>
      <c r="M6" s="4" t="s">
        <v>2</v>
      </c>
      <c r="N6" s="4" t="s">
        <v>3</v>
      </c>
      <c r="O6" s="4" t="s">
        <v>7</v>
      </c>
      <c r="P6" s="4" t="s">
        <v>4</v>
      </c>
      <c r="Q6" s="1"/>
      <c r="R6" s="4" t="s">
        <v>0</v>
      </c>
      <c r="S6" s="4" t="s">
        <v>1</v>
      </c>
      <c r="T6" s="4" t="s">
        <v>2</v>
      </c>
      <c r="U6" s="4" t="s">
        <v>3</v>
      </c>
      <c r="V6" s="4" t="s">
        <v>7</v>
      </c>
      <c r="W6" s="4" t="s">
        <v>4</v>
      </c>
      <c r="X6" s="1"/>
    </row>
    <row r="7" spans="1:28" x14ac:dyDescent="0.25">
      <c r="I7" s="1"/>
      <c r="J7" s="5" t="s">
        <v>5</v>
      </c>
      <c r="K7" s="3">
        <v>42336</v>
      </c>
      <c r="L7" s="3">
        <v>6404</v>
      </c>
      <c r="M7" s="3">
        <v>7803</v>
      </c>
      <c r="N7" s="3">
        <v>12979</v>
      </c>
      <c r="O7" s="3">
        <v>8267</v>
      </c>
      <c r="P7" s="3">
        <v>16558</v>
      </c>
      <c r="Q7" s="1"/>
      <c r="R7" s="3">
        <v>67.099999999999994</v>
      </c>
      <c r="S7" s="3">
        <v>67.3</v>
      </c>
      <c r="T7" s="3">
        <v>67.099999999999994</v>
      </c>
      <c r="U7" s="3">
        <v>67.2</v>
      </c>
      <c r="V7" s="3">
        <v>68.099999999999994</v>
      </c>
      <c r="W7" s="3">
        <v>67.099999999999994</v>
      </c>
      <c r="X7" s="1"/>
    </row>
    <row r="8" spans="1:28" x14ac:dyDescent="0.25">
      <c r="I8" s="1"/>
      <c r="J8" s="5" t="s">
        <v>6</v>
      </c>
      <c r="K8" s="3">
        <v>41600</v>
      </c>
      <c r="L8" s="3">
        <v>4193</v>
      </c>
      <c r="M8" s="3">
        <v>6166</v>
      </c>
      <c r="N8" s="3">
        <v>8887</v>
      </c>
      <c r="O8" s="3"/>
      <c r="P8" s="3">
        <v>54826</v>
      </c>
      <c r="Q8" s="1"/>
      <c r="R8" s="3">
        <v>61</v>
      </c>
      <c r="S8" s="3">
        <v>60.7</v>
      </c>
      <c r="T8" s="3">
        <v>61.2</v>
      </c>
      <c r="U8" s="3">
        <v>61.8</v>
      </c>
      <c r="V8" s="3"/>
      <c r="W8" s="3">
        <v>63</v>
      </c>
      <c r="X8" s="1"/>
    </row>
    <row r="9" spans="1:28" x14ac:dyDescent="0.25"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8" x14ac:dyDescent="0.25"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Q12" s="1"/>
      <c r="R12" s="10">
        <f>R3*K3</f>
        <v>2596783.1999999997</v>
      </c>
      <c r="S12" s="10">
        <f t="shared" ref="S12:V12" si="0">S3*L3</f>
        <v>201853.59999999998</v>
      </c>
      <c r="T12" s="10">
        <f t="shared" si="0"/>
        <v>1024396.8</v>
      </c>
      <c r="U12" s="10">
        <f t="shared" si="0"/>
        <v>997382.4</v>
      </c>
      <c r="V12" s="10">
        <f t="shared" si="0"/>
        <v>1426787</v>
      </c>
      <c r="W12" s="10">
        <f>W3*P3</f>
        <v>962469.50000000012</v>
      </c>
      <c r="X12" s="1"/>
      <c r="Y12" s="11">
        <f>SUM(R12:W12)/SUM(K3:P3)</f>
        <v>67.103549855269407</v>
      </c>
      <c r="Z12" s="1"/>
      <c r="AA12" s="10">
        <f>SUM(K3:P3)</f>
        <v>107441</v>
      </c>
      <c r="AB12" s="1"/>
    </row>
    <row r="13" spans="1:28" x14ac:dyDescent="0.25">
      <c r="Q13" s="1"/>
      <c r="R13" s="10">
        <f>R4*K4</f>
        <v>5206370.4000000004</v>
      </c>
      <c r="S13" s="10">
        <f t="shared" ref="S13" si="1">S4*L4</f>
        <v>452023.2</v>
      </c>
      <c r="T13" s="10">
        <f t="shared" ref="T13" si="2">T4*M4</f>
        <v>1690148.1</v>
      </c>
      <c r="U13" s="10">
        <f t="shared" ref="U13" si="3">U4*N4</f>
        <v>1102511.2</v>
      </c>
      <c r="V13" s="10"/>
      <c r="W13" s="10">
        <f t="shared" ref="W13" si="4">W4*P4</f>
        <v>2484090</v>
      </c>
      <c r="X13" s="1"/>
      <c r="Y13" s="11">
        <f>SUM(R13:W13)/SUM(K4:P4)</f>
        <v>62.011698423500057</v>
      </c>
      <c r="Z13" s="1"/>
      <c r="AA13" s="10">
        <f>SUM(K4:P4)</f>
        <v>176340</v>
      </c>
      <c r="AB13" s="1"/>
    </row>
    <row r="14" spans="1:28" x14ac:dyDescent="0.25">
      <c r="Q14" s="1"/>
      <c r="R14" s="9"/>
      <c r="S14" s="9"/>
      <c r="T14" s="9"/>
      <c r="U14" s="9"/>
      <c r="V14" s="9"/>
      <c r="W14" s="9"/>
      <c r="X14" s="1"/>
      <c r="Y14" s="12"/>
      <c r="Z14" s="1"/>
      <c r="AA14" s="1"/>
      <c r="AB14" s="1"/>
    </row>
    <row r="15" spans="1:28" x14ac:dyDescent="0.25">
      <c r="Q15" s="1"/>
      <c r="R15" s="9"/>
      <c r="S15" s="9"/>
      <c r="T15" s="9"/>
      <c r="U15" s="9"/>
      <c r="V15" s="9"/>
      <c r="W15" s="9"/>
      <c r="X15" s="1"/>
      <c r="Y15" s="12"/>
      <c r="Z15" s="1"/>
      <c r="AA15" s="1"/>
      <c r="AB15" s="1"/>
    </row>
    <row r="16" spans="1:28" x14ac:dyDescent="0.25">
      <c r="Q16" s="1"/>
      <c r="R16" s="10">
        <f>R7*K7</f>
        <v>2840745.5999999996</v>
      </c>
      <c r="S16" s="10">
        <f t="shared" ref="S16:S17" si="5">S7*L7</f>
        <v>430989.19999999995</v>
      </c>
      <c r="T16" s="10">
        <f t="shared" ref="T16:T17" si="6">T7*M7</f>
        <v>523581.29999999993</v>
      </c>
      <c r="U16" s="10">
        <f t="shared" ref="U16:U17" si="7">U7*N7</f>
        <v>872188.8</v>
      </c>
      <c r="V16" s="10">
        <f t="shared" ref="V16" si="8">V7*O7</f>
        <v>562982.69999999995</v>
      </c>
      <c r="W16" s="10">
        <f t="shared" ref="W16" si="9">W7*P7</f>
        <v>1111041.7999999998</v>
      </c>
      <c r="X16" s="1"/>
      <c r="Y16" s="11">
        <f>SUM(R16:W16)/SUM(K7:P7)</f>
        <v>67.214955430485332</v>
      </c>
      <c r="Z16" s="1"/>
      <c r="AA16" s="10">
        <f>SUM(K7:P7)</f>
        <v>94347</v>
      </c>
      <c r="AB16" s="1"/>
    </row>
    <row r="17" spans="5:28" x14ac:dyDescent="0.25">
      <c r="Q17" s="1"/>
      <c r="R17" s="10">
        <f>R8*K8</f>
        <v>2537600</v>
      </c>
      <c r="S17" s="10">
        <f t="shared" si="5"/>
        <v>254515.1</v>
      </c>
      <c r="T17" s="10">
        <f t="shared" si="6"/>
        <v>377359.2</v>
      </c>
      <c r="U17" s="10">
        <f t="shared" si="7"/>
        <v>549216.6</v>
      </c>
      <c r="V17" s="10"/>
      <c r="W17" s="10">
        <f>W8*P8</f>
        <v>3454038</v>
      </c>
      <c r="X17" s="1"/>
      <c r="Y17" s="11">
        <f>SUM(R17:W17)/SUM(K8:P8)</f>
        <v>62.009206203748533</v>
      </c>
      <c r="Z17" s="1"/>
      <c r="AA17" s="10">
        <f>SUM(K8:P8)</f>
        <v>115672</v>
      </c>
      <c r="AB17" s="1"/>
    </row>
    <row r="22" spans="5:28" ht="6.75" customHeight="1" x14ac:dyDescent="0.25"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5:28" ht="15.75" x14ac:dyDescent="0.25">
      <c r="E23" s="1"/>
      <c r="F23" s="28" t="s">
        <v>16</v>
      </c>
      <c r="G23" s="28"/>
      <c r="H23" s="28"/>
      <c r="I23" s="28"/>
      <c r="J23" s="28"/>
      <c r="K23" s="28"/>
      <c r="L23" s="28"/>
      <c r="M23" s="28"/>
      <c r="N23" s="1"/>
    </row>
    <row r="24" spans="5:28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5:28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5:28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5:28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Q27" s="1"/>
      <c r="R27" s="1"/>
      <c r="S27" s="1"/>
      <c r="T27" s="1"/>
    </row>
    <row r="28" spans="5:28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Q28" s="1"/>
      <c r="R28" s="8"/>
      <c r="S28" s="15" t="s">
        <v>13</v>
      </c>
      <c r="T28" s="1"/>
      <c r="AA28" s="14">
        <f>(Y12*AA12+Y16*AA16)/(AA12+AA16)</f>
        <v>67.15563809542688</v>
      </c>
    </row>
    <row r="29" spans="5:28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Q29" s="1"/>
      <c r="R29" s="17" t="s">
        <v>9</v>
      </c>
      <c r="S29" s="16">
        <v>67.214955430485332</v>
      </c>
      <c r="T29" s="1"/>
      <c r="AA29" s="13"/>
    </row>
    <row r="30" spans="5:28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Q30" s="1"/>
      <c r="R30" s="17" t="s">
        <v>15</v>
      </c>
      <c r="S30" s="16">
        <v>67.15563809542688</v>
      </c>
      <c r="T30" s="1"/>
      <c r="AA30" s="14">
        <f>(Y13*AA13+Y17*AA17)/(AA13+AA17)</f>
        <v>62.010711203649166</v>
      </c>
    </row>
    <row r="31" spans="5:28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Q31" s="1"/>
      <c r="R31" s="17" t="s">
        <v>8</v>
      </c>
      <c r="S31" s="16">
        <v>67.103549855269407</v>
      </c>
      <c r="T31" s="1"/>
      <c r="AA31" s="13"/>
    </row>
    <row r="32" spans="5:28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Q32" s="1"/>
      <c r="R32" s="17" t="s">
        <v>12</v>
      </c>
      <c r="S32" s="16">
        <v>64.113150465775618</v>
      </c>
      <c r="T32" s="1"/>
      <c r="AA32" s="14">
        <f>(AA28*(AA12+AA16)+AA30*(AA13+AA17))/(AA12+AA13+AA16+AA17)</f>
        <v>64.113150465775618</v>
      </c>
    </row>
    <row r="33" spans="5:20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Q33" s="1"/>
      <c r="R33" s="17" t="s">
        <v>10</v>
      </c>
      <c r="S33" s="16">
        <v>62.011698423500057</v>
      </c>
      <c r="T33" s="1"/>
    </row>
    <row r="34" spans="5:20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Q34" s="1"/>
      <c r="R34" s="17" t="s">
        <v>14</v>
      </c>
      <c r="S34" s="16">
        <v>62.010711203649166</v>
      </c>
      <c r="T34" s="1"/>
    </row>
    <row r="35" spans="5:20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Q35" s="1"/>
      <c r="R35" s="17" t="s">
        <v>11</v>
      </c>
      <c r="S35" s="16">
        <v>62.009206203748533</v>
      </c>
      <c r="T35" s="1"/>
    </row>
    <row r="36" spans="5:20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Q36" s="1"/>
      <c r="R36" s="1"/>
      <c r="S36" s="1"/>
      <c r="T36" s="1"/>
    </row>
    <row r="37" spans="5:20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5:20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5:20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5:20" ht="15.75" x14ac:dyDescent="0.25">
      <c r="E40" s="1"/>
      <c r="F40" s="28" t="s">
        <v>17</v>
      </c>
      <c r="G40" s="28"/>
      <c r="H40" s="28"/>
      <c r="I40" s="28"/>
      <c r="J40" s="28"/>
      <c r="K40" s="28"/>
      <c r="L40" s="28"/>
      <c r="M40" s="28"/>
      <c r="N40" s="1"/>
    </row>
    <row r="41" spans="5:20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5:20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5:20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5:20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5:20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5:20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5:20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5:20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5:14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5:14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5:14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5:14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5:14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5:14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5:14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5:14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5:14" ht="15.75" x14ac:dyDescent="0.25">
      <c r="E57" s="1"/>
      <c r="F57" s="28" t="s">
        <v>18</v>
      </c>
      <c r="G57" s="28"/>
      <c r="H57" s="28"/>
      <c r="I57" s="28"/>
      <c r="J57" s="28"/>
      <c r="K57" s="28"/>
      <c r="L57" s="28"/>
      <c r="M57" s="28"/>
      <c r="N57" s="1"/>
    </row>
    <row r="58" spans="5:14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5:14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5:14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5:14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5:1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5:14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5:14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5:14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5:14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5:14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5:14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5:14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5:14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5:14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5:14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5:14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5:14" x14ac:dyDescent="0.25">
      <c r="E74" s="1"/>
      <c r="F74" s="1"/>
      <c r="G74" s="1"/>
      <c r="H74" s="1"/>
      <c r="I74" s="1"/>
      <c r="J74" s="1"/>
      <c r="K74" s="1"/>
      <c r="L74" s="2" t="s">
        <v>19</v>
      </c>
      <c r="M74" s="1"/>
      <c r="N74" s="1"/>
    </row>
    <row r="75" spans="5:14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</row>
  </sheetData>
  <sheetProtection algorithmName="SHA-512" hashValue="WizM+vJxUkVlrtVp/iLFKYE98CwSf9By4ztlu8UjfDDr/L8psUdLl/6PMBzlM8RkF8lqK5HeQCViCVEgEuE5WQ==" saltValue="yOwHunrmvvlGE2Kot45Tkg==" spinCount="100000" sheet="1" objects="1" scenarios="1"/>
  <sortState ref="R42:S48">
    <sortCondition descending="1" ref="S42:S48"/>
  </sortState>
  <mergeCells count="4">
    <mergeCell ref="F23:M23"/>
    <mergeCell ref="F40:M40"/>
    <mergeCell ref="F57:M57"/>
    <mergeCell ref="A1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C43" workbookViewId="0">
      <selection activeCell="I77" sqref="I77"/>
    </sheetView>
  </sheetViews>
  <sheetFormatPr defaultRowHeight="15" x14ac:dyDescent="0.25"/>
  <cols>
    <col min="11" max="11" width="10.5703125" bestFit="1" customWidth="1"/>
    <col min="12" max="12" width="9.5703125" bestFit="1" customWidth="1"/>
    <col min="13" max="16" width="10.5703125" bestFit="1" customWidth="1"/>
    <col min="18" max="23" width="12.28515625" customWidth="1"/>
  </cols>
  <sheetData>
    <row r="1" spans="1:28" ht="15.75" x14ac:dyDescent="0.25">
      <c r="A1" s="29">
        <v>2020</v>
      </c>
      <c r="B1" s="29"/>
      <c r="C1" s="29"/>
      <c r="D1" s="29"/>
      <c r="I1" s="1"/>
      <c r="J1" s="1"/>
      <c r="K1" s="31" t="s">
        <v>25</v>
      </c>
      <c r="L1" s="31"/>
      <c r="M1" s="31"/>
      <c r="N1" s="31"/>
      <c r="O1" s="31"/>
      <c r="P1" s="31"/>
      <c r="Q1" s="1"/>
      <c r="R1" s="30" t="s">
        <v>13</v>
      </c>
      <c r="S1" s="31"/>
      <c r="T1" s="31"/>
      <c r="U1" s="31"/>
      <c r="V1" s="31"/>
      <c r="W1" s="31"/>
      <c r="X1" s="1"/>
    </row>
    <row r="2" spans="1:28" x14ac:dyDescent="0.25">
      <c r="A2" s="29"/>
      <c r="B2" s="29"/>
      <c r="C2" s="29"/>
      <c r="D2" s="29"/>
      <c r="I2" s="1"/>
      <c r="J2" s="1"/>
      <c r="K2" s="4" t="s">
        <v>0</v>
      </c>
      <c r="L2" s="4" t="s">
        <v>1</v>
      </c>
      <c r="M2" s="4" t="s">
        <v>2</v>
      </c>
      <c r="N2" s="4" t="s">
        <v>3</v>
      </c>
      <c r="O2" s="4" t="s">
        <v>7</v>
      </c>
      <c r="P2" s="4" t="s">
        <v>4</v>
      </c>
      <c r="Q2" s="1"/>
      <c r="R2" s="4" t="s">
        <v>0</v>
      </c>
      <c r="S2" s="4" t="s">
        <v>1</v>
      </c>
      <c r="T2" s="4" t="s">
        <v>2</v>
      </c>
      <c r="U2" s="4" t="s">
        <v>3</v>
      </c>
      <c r="V2" s="4" t="s">
        <v>7</v>
      </c>
      <c r="W2" s="4" t="s">
        <v>4</v>
      </c>
      <c r="X2" s="1"/>
    </row>
    <row r="3" spans="1:28" x14ac:dyDescent="0.25">
      <c r="A3" s="29"/>
      <c r="B3" s="29"/>
      <c r="C3" s="29"/>
      <c r="D3" s="29"/>
      <c r="I3" s="1"/>
      <c r="J3" s="5" t="s">
        <v>5</v>
      </c>
      <c r="K3" s="10">
        <v>38874</v>
      </c>
      <c r="L3" s="10">
        <v>2986</v>
      </c>
      <c r="M3" s="10">
        <v>15244</v>
      </c>
      <c r="N3" s="10">
        <v>14842</v>
      </c>
      <c r="O3" s="10">
        <v>20890</v>
      </c>
      <c r="P3" s="10">
        <v>14605</v>
      </c>
      <c r="Q3" s="1"/>
      <c r="R3" s="3">
        <v>66.8</v>
      </c>
      <c r="S3" s="3">
        <v>67.599999999999994</v>
      </c>
      <c r="T3" s="3">
        <v>67.2</v>
      </c>
      <c r="U3" s="3">
        <v>67.2</v>
      </c>
      <c r="V3" s="3">
        <v>68.3</v>
      </c>
      <c r="W3" s="3">
        <v>65.900000000000006</v>
      </c>
      <c r="X3" s="1"/>
    </row>
    <row r="4" spans="1:28" x14ac:dyDescent="0.25">
      <c r="I4" s="1"/>
      <c r="J4" s="5" t="s">
        <v>6</v>
      </c>
      <c r="K4" s="10">
        <v>84519</v>
      </c>
      <c r="L4" s="10">
        <v>7386</v>
      </c>
      <c r="M4" s="10">
        <v>27393</v>
      </c>
      <c r="N4" s="10">
        <v>17612</v>
      </c>
      <c r="O4" s="10"/>
      <c r="P4" s="10">
        <v>39430</v>
      </c>
      <c r="Q4" s="1"/>
      <c r="R4" s="3">
        <v>61.6</v>
      </c>
      <c r="S4" s="3">
        <v>61.2</v>
      </c>
      <c r="T4" s="3">
        <v>61.7</v>
      </c>
      <c r="U4" s="3">
        <v>62.6</v>
      </c>
      <c r="V4" s="3"/>
      <c r="W4" s="3">
        <v>63</v>
      </c>
      <c r="X4" s="1"/>
    </row>
    <row r="5" spans="1:28" x14ac:dyDescent="0.25">
      <c r="I5" s="8"/>
      <c r="J5" s="5" t="s">
        <v>20</v>
      </c>
      <c r="K5" s="10">
        <v>18196</v>
      </c>
      <c r="L5" s="10">
        <v>675</v>
      </c>
      <c r="M5" s="10">
        <v>4194</v>
      </c>
      <c r="N5" s="10">
        <v>2841</v>
      </c>
      <c r="O5" s="10">
        <v>253</v>
      </c>
      <c r="P5" s="10">
        <v>2576</v>
      </c>
      <c r="Q5" s="8"/>
      <c r="R5" s="3">
        <v>54.2</v>
      </c>
      <c r="S5" s="3">
        <v>55.9</v>
      </c>
      <c r="T5" s="3">
        <v>56.1</v>
      </c>
      <c r="U5" s="3">
        <v>56.4</v>
      </c>
      <c r="V5" s="3">
        <v>56.6</v>
      </c>
      <c r="W5" s="3">
        <v>56.6</v>
      </c>
      <c r="X5" s="7"/>
      <c r="Y5" s="6"/>
      <c r="Z5" s="6"/>
    </row>
    <row r="6" spans="1:28" x14ac:dyDescent="0.25">
      <c r="I6" s="1"/>
      <c r="J6" s="1"/>
      <c r="K6" s="18" t="s">
        <v>0</v>
      </c>
      <c r="L6" s="18" t="s">
        <v>1</v>
      </c>
      <c r="M6" s="18" t="s">
        <v>2</v>
      </c>
      <c r="N6" s="18" t="s">
        <v>3</v>
      </c>
      <c r="O6" s="18" t="s">
        <v>7</v>
      </c>
      <c r="P6" s="18" t="s">
        <v>4</v>
      </c>
      <c r="Q6" s="1"/>
      <c r="R6" s="4" t="s">
        <v>0</v>
      </c>
      <c r="S6" s="4" t="s">
        <v>1</v>
      </c>
      <c r="T6" s="4" t="s">
        <v>2</v>
      </c>
      <c r="U6" s="4" t="s">
        <v>3</v>
      </c>
      <c r="V6" s="4" t="s">
        <v>7</v>
      </c>
      <c r="W6" s="4" t="s">
        <v>4</v>
      </c>
      <c r="X6" s="1"/>
    </row>
    <row r="7" spans="1:28" x14ac:dyDescent="0.25">
      <c r="I7" s="1"/>
      <c r="J7" s="5" t="s">
        <v>5</v>
      </c>
      <c r="K7" s="10">
        <v>42336</v>
      </c>
      <c r="L7" s="10">
        <v>6404</v>
      </c>
      <c r="M7" s="10">
        <v>7803</v>
      </c>
      <c r="N7" s="10">
        <v>12979</v>
      </c>
      <c r="O7" s="10">
        <v>8267</v>
      </c>
      <c r="P7" s="10">
        <v>16558</v>
      </c>
      <c r="Q7" s="1"/>
      <c r="R7" s="3">
        <v>67.099999999999994</v>
      </c>
      <c r="S7" s="3">
        <v>67.3</v>
      </c>
      <c r="T7" s="3">
        <v>67.099999999999994</v>
      </c>
      <c r="U7" s="3">
        <v>67.2</v>
      </c>
      <c r="V7" s="3">
        <v>68.099999999999994</v>
      </c>
      <c r="W7" s="3">
        <v>67.099999999999994</v>
      </c>
      <c r="X7" s="1"/>
    </row>
    <row r="8" spans="1:28" x14ac:dyDescent="0.25">
      <c r="I8" s="1"/>
      <c r="J8" s="5" t="s">
        <v>6</v>
      </c>
      <c r="K8" s="10">
        <v>41600</v>
      </c>
      <c r="L8" s="10">
        <v>4193</v>
      </c>
      <c r="M8" s="10">
        <v>6166</v>
      </c>
      <c r="N8" s="10">
        <v>8887</v>
      </c>
      <c r="O8" s="10"/>
      <c r="P8" s="10">
        <v>54826</v>
      </c>
      <c r="Q8" s="1"/>
      <c r="R8" s="3">
        <v>61</v>
      </c>
      <c r="S8" s="3">
        <v>60.7</v>
      </c>
      <c r="T8" s="3">
        <v>61.2</v>
      </c>
      <c r="U8" s="3">
        <v>61.8</v>
      </c>
      <c r="V8" s="3"/>
      <c r="W8" s="3">
        <v>63</v>
      </c>
      <c r="X8" s="1"/>
    </row>
    <row r="9" spans="1:28" x14ac:dyDescent="0.25">
      <c r="I9" s="1"/>
      <c r="J9" s="5" t="s">
        <v>20</v>
      </c>
      <c r="K9" s="10">
        <v>11140</v>
      </c>
      <c r="L9" s="10">
        <v>482</v>
      </c>
      <c r="M9" s="10">
        <v>956</v>
      </c>
      <c r="N9" s="10">
        <v>1762</v>
      </c>
      <c r="O9" s="10">
        <v>124</v>
      </c>
      <c r="P9" s="10">
        <v>1537</v>
      </c>
      <c r="Q9" s="1"/>
      <c r="R9" s="3">
        <v>53.2</v>
      </c>
      <c r="S9" s="3">
        <v>56.5</v>
      </c>
      <c r="T9" s="3">
        <v>55</v>
      </c>
      <c r="U9" s="3">
        <v>55</v>
      </c>
      <c r="V9" s="3">
        <v>54.1</v>
      </c>
      <c r="W9" s="3">
        <v>59.6</v>
      </c>
      <c r="X9" s="1"/>
    </row>
    <row r="10" spans="1:28" x14ac:dyDescent="0.25"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Q12" s="1"/>
      <c r="R12" s="10">
        <f>R3*K3</f>
        <v>2596783.1999999997</v>
      </c>
      <c r="S12" s="10">
        <f t="shared" ref="S12:V13" si="0">S3*L3</f>
        <v>201853.59999999998</v>
      </c>
      <c r="T12" s="10">
        <f t="shared" si="0"/>
        <v>1024396.8</v>
      </c>
      <c r="U12" s="10">
        <f t="shared" si="0"/>
        <v>997382.4</v>
      </c>
      <c r="V12" s="10">
        <f t="shared" si="0"/>
        <v>1426787</v>
      </c>
      <c r="W12" s="10">
        <f>W3*P3</f>
        <v>962469.50000000012</v>
      </c>
      <c r="X12" s="1"/>
      <c r="Y12" s="11">
        <f>SUM(R12:W12)/SUM(K3:P3)</f>
        <v>67.103549855269407</v>
      </c>
      <c r="Z12" s="1"/>
      <c r="AA12" s="10">
        <f>SUM(K3:P3)</f>
        <v>107441</v>
      </c>
      <c r="AB12" s="1"/>
    </row>
    <row r="13" spans="1:28" x14ac:dyDescent="0.25">
      <c r="Q13" s="1"/>
      <c r="R13" s="10">
        <f>R4*K4</f>
        <v>5206370.4000000004</v>
      </c>
      <c r="S13" s="10">
        <f t="shared" si="0"/>
        <v>452023.2</v>
      </c>
      <c r="T13" s="10">
        <f t="shared" si="0"/>
        <v>1690148.1</v>
      </c>
      <c r="U13" s="10">
        <f t="shared" si="0"/>
        <v>1102511.2</v>
      </c>
      <c r="V13" s="10"/>
      <c r="W13" s="10">
        <f t="shared" ref="W13" si="1">W4*P4</f>
        <v>2484090</v>
      </c>
      <c r="X13" s="1"/>
      <c r="Y13" s="11">
        <f>SUM(R13:W13)/SUM(K4:P4)</f>
        <v>62.011698423500057</v>
      </c>
      <c r="Z13" s="1"/>
      <c r="AA13" s="10">
        <f>SUM(K4:P4)</f>
        <v>176340</v>
      </c>
      <c r="AB13" s="1"/>
    </row>
    <row r="14" spans="1:28" x14ac:dyDescent="0.25">
      <c r="Q14" s="1"/>
      <c r="R14" s="9"/>
      <c r="S14" s="9"/>
      <c r="T14" s="9"/>
      <c r="U14" s="9"/>
      <c r="V14" s="9"/>
      <c r="W14" s="9"/>
      <c r="X14" s="1"/>
      <c r="Y14" s="12"/>
      <c r="Z14" s="1"/>
      <c r="AA14" s="1"/>
      <c r="AB14" s="1"/>
    </row>
    <row r="15" spans="1:28" x14ac:dyDescent="0.25">
      <c r="Q15" s="1"/>
      <c r="R15" s="9"/>
      <c r="S15" s="9"/>
      <c r="T15" s="9"/>
      <c r="U15" s="9"/>
      <c r="V15" s="9"/>
      <c r="W15" s="9"/>
      <c r="X15" s="1"/>
      <c r="Y15" s="12"/>
      <c r="Z15" s="1"/>
      <c r="AA15" s="1"/>
      <c r="AB15" s="1"/>
    </row>
    <row r="16" spans="1:28" x14ac:dyDescent="0.25">
      <c r="Q16" s="1"/>
      <c r="R16" s="10">
        <f>R7*K7</f>
        <v>2840745.5999999996</v>
      </c>
      <c r="S16" s="10">
        <f t="shared" ref="S16:W17" si="2">S7*L7</f>
        <v>430989.19999999995</v>
      </c>
      <c r="T16" s="10">
        <f t="shared" si="2"/>
        <v>523581.29999999993</v>
      </c>
      <c r="U16" s="10">
        <f t="shared" si="2"/>
        <v>872188.8</v>
      </c>
      <c r="V16" s="10">
        <f t="shared" si="2"/>
        <v>562982.69999999995</v>
      </c>
      <c r="W16" s="10">
        <f t="shared" si="2"/>
        <v>1111041.7999999998</v>
      </c>
      <c r="X16" s="1"/>
      <c r="Y16" s="11">
        <f>SUM(R16:W16)/SUM(K7:P7)</f>
        <v>67.214955430485332</v>
      </c>
      <c r="Z16" s="1"/>
      <c r="AA16" s="10">
        <f>SUM(K7:P7)</f>
        <v>94347</v>
      </c>
      <c r="AB16" s="1"/>
    </row>
    <row r="17" spans="5:28" x14ac:dyDescent="0.25">
      <c r="Q17" s="1"/>
      <c r="R17" s="10">
        <f>R8*K8</f>
        <v>2537600</v>
      </c>
      <c r="S17" s="10">
        <f t="shared" si="2"/>
        <v>254515.1</v>
      </c>
      <c r="T17" s="10">
        <f t="shared" si="2"/>
        <v>377359.2</v>
      </c>
      <c r="U17" s="10">
        <f t="shared" si="2"/>
        <v>549216.6</v>
      </c>
      <c r="V17" s="10"/>
      <c r="W17" s="10">
        <f>W8*P8</f>
        <v>3454038</v>
      </c>
      <c r="X17" s="1"/>
      <c r="Y17" s="11">
        <f>SUM(R17:W17)/SUM(K8:P8)</f>
        <v>62.009206203748533</v>
      </c>
      <c r="Z17" s="1"/>
      <c r="AA17" s="10">
        <f>SUM(K8:P8)</f>
        <v>115672</v>
      </c>
      <c r="AB17" s="1"/>
    </row>
    <row r="18" spans="5:28" x14ac:dyDescent="0.25"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5:28" x14ac:dyDescent="0.25"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5:28" x14ac:dyDescent="0.25">
      <c r="Q20" s="1"/>
      <c r="R20" s="19">
        <f t="shared" ref="R20:W20" si="3">R5*K5</f>
        <v>986223.20000000007</v>
      </c>
      <c r="S20" s="19">
        <f t="shared" si="3"/>
        <v>37732.5</v>
      </c>
      <c r="T20" s="19">
        <f t="shared" si="3"/>
        <v>235283.4</v>
      </c>
      <c r="U20" s="19">
        <f t="shared" si="3"/>
        <v>160232.4</v>
      </c>
      <c r="V20" s="19">
        <f t="shared" si="3"/>
        <v>14319.800000000001</v>
      </c>
      <c r="W20" s="19">
        <f t="shared" si="3"/>
        <v>145801.60000000001</v>
      </c>
      <c r="X20" s="1"/>
      <c r="Y20" s="11">
        <f>SUM(R20:W20)/SUM(K5:P5)</f>
        <v>54.971042282930227</v>
      </c>
      <c r="Z20" s="1"/>
      <c r="AA20" s="19">
        <f>SUM(K5:P5)</f>
        <v>28735</v>
      </c>
      <c r="AB20" s="1"/>
    </row>
    <row r="21" spans="5:28" x14ac:dyDescent="0.25">
      <c r="Q21" s="1"/>
      <c r="R21" s="19">
        <f t="shared" ref="R21:W21" si="4">R9*K9</f>
        <v>592648</v>
      </c>
      <c r="S21" s="19">
        <f t="shared" si="4"/>
        <v>27233</v>
      </c>
      <c r="T21" s="19">
        <f t="shared" si="4"/>
        <v>52580</v>
      </c>
      <c r="U21" s="19">
        <f t="shared" si="4"/>
        <v>96910</v>
      </c>
      <c r="V21" s="19">
        <f t="shared" si="4"/>
        <v>6708.4000000000005</v>
      </c>
      <c r="W21" s="19">
        <f t="shared" si="4"/>
        <v>91605.2</v>
      </c>
      <c r="X21" s="1"/>
      <c r="Y21" s="11">
        <f>SUM(R21:W21)/SUM(K9:P9)</f>
        <v>54.226898318855071</v>
      </c>
      <c r="Z21" s="1"/>
      <c r="AA21" s="19">
        <f>SUM(K9:P9)</f>
        <v>16001</v>
      </c>
      <c r="AB21" s="1"/>
    </row>
    <row r="22" spans="5:28" ht="6.75" customHeight="1" x14ac:dyDescent="0.25"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5:28" ht="15.75" x14ac:dyDescent="0.25">
      <c r="E23" s="1"/>
      <c r="F23" s="28" t="s">
        <v>16</v>
      </c>
      <c r="G23" s="28"/>
      <c r="H23" s="28"/>
      <c r="I23" s="28"/>
      <c r="J23" s="28"/>
      <c r="K23" s="28"/>
      <c r="L23" s="28"/>
      <c r="M23" s="28"/>
      <c r="N23" s="1"/>
    </row>
    <row r="24" spans="5:28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5:28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5:28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5:28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Q27" s="1"/>
      <c r="R27" s="1"/>
      <c r="S27" s="1"/>
      <c r="T27" s="1"/>
    </row>
    <row r="28" spans="5:28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Q28" s="1"/>
      <c r="R28" s="8"/>
      <c r="S28" s="20" t="s">
        <v>13</v>
      </c>
      <c r="T28" s="1"/>
      <c r="AA28" s="14">
        <f>(Y12*AA12+Y16*AA16)/(AA12+AA16)</f>
        <v>67.15563809542688</v>
      </c>
    </row>
    <row r="29" spans="5:28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Q29" s="1"/>
      <c r="R29" s="17" t="s">
        <v>9</v>
      </c>
      <c r="S29" s="16">
        <v>67.214955430485332</v>
      </c>
      <c r="T29" s="1"/>
      <c r="AA29" s="13"/>
    </row>
    <row r="30" spans="5:28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Q30" s="1"/>
      <c r="R30" s="17" t="s">
        <v>15</v>
      </c>
      <c r="S30" s="16">
        <v>67.15563809542688</v>
      </c>
      <c r="T30" s="1"/>
      <c r="AA30" s="14">
        <f>(Y13*AA13+Y17*AA17)/(AA13+AA17)</f>
        <v>62.010711203649166</v>
      </c>
    </row>
    <row r="31" spans="5:28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Q31" s="1"/>
      <c r="R31" s="17" t="s">
        <v>8</v>
      </c>
      <c r="S31" s="16">
        <v>67.103549855269407</v>
      </c>
      <c r="T31" s="1"/>
      <c r="AA31" s="13"/>
    </row>
    <row r="32" spans="5:28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Q32" s="1"/>
      <c r="R32" s="17" t="s">
        <v>12</v>
      </c>
      <c r="S32" s="16">
        <v>63.331608657545651</v>
      </c>
      <c r="T32" s="1"/>
      <c r="AA32" s="14">
        <f>(Y20*AA20+Y21*AA21)/(AA20+AA21)</f>
        <v>54.70487973891273</v>
      </c>
    </row>
    <row r="33" spans="5:27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Q33" s="1"/>
      <c r="R33" s="17" t="s">
        <v>10</v>
      </c>
      <c r="S33" s="16">
        <v>62.011698423500057</v>
      </c>
      <c r="T33" s="1"/>
    </row>
    <row r="34" spans="5:27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Q34" s="1"/>
      <c r="R34" s="17" t="s">
        <v>14</v>
      </c>
      <c r="S34" s="16">
        <v>62.010711203649166</v>
      </c>
      <c r="T34" s="1"/>
      <c r="AA34" s="14">
        <f>(AA28*(AA12+AA16)+AA30*(AA13+AA17)+AA32*(AA20+AA21))/(AA12+AA13+AA16+AA17+AA20+AA21)</f>
        <v>63.331608657545651</v>
      </c>
    </row>
    <row r="35" spans="5:27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Q35" s="1"/>
      <c r="R35" s="17" t="s">
        <v>11</v>
      </c>
      <c r="S35" s="16">
        <v>62.009206203748533</v>
      </c>
      <c r="T35" s="1"/>
    </row>
    <row r="36" spans="5:27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Q36" s="1"/>
      <c r="R36" s="17" t="s">
        <v>23</v>
      </c>
      <c r="S36" s="16">
        <v>54.971042282930227</v>
      </c>
      <c r="T36" s="1"/>
    </row>
    <row r="37" spans="5:27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  <c r="Q37" s="1"/>
      <c r="R37" s="17" t="s">
        <v>22</v>
      </c>
      <c r="S37" s="16">
        <v>54.70487973891273</v>
      </c>
      <c r="T37" s="1"/>
    </row>
    <row r="38" spans="5:27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Q38" s="1"/>
      <c r="R38" s="17" t="s">
        <v>21</v>
      </c>
      <c r="S38" s="16">
        <v>54.226898318855071</v>
      </c>
      <c r="T38" s="1"/>
    </row>
    <row r="39" spans="5:27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Q39" s="1"/>
      <c r="R39" s="1"/>
      <c r="S39" s="1"/>
      <c r="T39" s="1"/>
    </row>
    <row r="40" spans="5:27" ht="15.75" x14ac:dyDescent="0.25">
      <c r="E40" s="1"/>
      <c r="F40" s="28" t="s">
        <v>17</v>
      </c>
      <c r="G40" s="28"/>
      <c r="H40" s="28"/>
      <c r="I40" s="28"/>
      <c r="J40" s="28"/>
      <c r="K40" s="28"/>
      <c r="L40" s="28"/>
      <c r="M40" s="28"/>
      <c r="N40" s="1"/>
    </row>
    <row r="41" spans="5:27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5:27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5:27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5:27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5:27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5:27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5:27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5:27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5:14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5:14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5:14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5:14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5:14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5:14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5:14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5:14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5:14" ht="15.75" x14ac:dyDescent="0.25">
      <c r="E57" s="1"/>
      <c r="F57" s="28" t="s">
        <v>24</v>
      </c>
      <c r="G57" s="28"/>
      <c r="H57" s="28"/>
      <c r="I57" s="28"/>
      <c r="J57" s="28"/>
      <c r="K57" s="28"/>
      <c r="L57" s="28"/>
      <c r="M57" s="28"/>
      <c r="N57" s="1"/>
    </row>
    <row r="58" spans="5:14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5:14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5:14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5:14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5:1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5:14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5:14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5:14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5:14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5:14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5:14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5:14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5:14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5:14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5:14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5:14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5:14" x14ac:dyDescent="0.25">
      <c r="E74" s="1"/>
      <c r="F74" s="1"/>
      <c r="G74" s="1"/>
      <c r="H74" s="1"/>
      <c r="I74" s="1"/>
      <c r="J74" s="1"/>
      <c r="K74" s="1"/>
      <c r="L74" s="2" t="s">
        <v>19</v>
      </c>
      <c r="M74" s="1"/>
      <c r="N74" s="1"/>
    </row>
    <row r="75" spans="5:14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</row>
  </sheetData>
  <sheetProtection algorithmName="SHA-512" hashValue="7BNxuJKSFv0+ez2jUc5u+C8bN0/kvPXKfe4LegYjHovjYS1MRvdwLVyW+TzyCam828/oMsCuhmSGhI00Ed0LOA==" saltValue="GBAm5YTlpuz8REv3CoRQ9Q==" spinCount="100000" sheet="1" objects="1" scenarios="1"/>
  <sortState ref="R29:S38">
    <sortCondition descending="1" ref="S29:S38"/>
  </sortState>
  <mergeCells count="6">
    <mergeCell ref="R1:W1"/>
    <mergeCell ref="A1:D3"/>
    <mergeCell ref="F23:M23"/>
    <mergeCell ref="F40:M40"/>
    <mergeCell ref="F57:M57"/>
    <mergeCell ref="K1:P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C40" workbookViewId="0">
      <selection activeCell="P69" sqref="P69"/>
    </sheetView>
  </sheetViews>
  <sheetFormatPr defaultRowHeight="15" x14ac:dyDescent="0.25"/>
  <cols>
    <col min="11" max="11" width="10.5703125" bestFit="1" customWidth="1"/>
    <col min="12" max="12" width="9.7109375" bestFit="1" customWidth="1"/>
    <col min="13" max="16" width="10.5703125" bestFit="1" customWidth="1"/>
    <col min="18" max="23" width="12.28515625" customWidth="1"/>
    <col min="27" max="27" width="12.5703125" bestFit="1" customWidth="1"/>
  </cols>
  <sheetData>
    <row r="1" spans="1:28" x14ac:dyDescent="0.25">
      <c r="A1" s="29">
        <v>2020</v>
      </c>
      <c r="B1" s="29"/>
      <c r="C1" s="29"/>
      <c r="D1" s="29"/>
      <c r="I1" s="1"/>
      <c r="J1" s="1"/>
      <c r="K1" s="31" t="s">
        <v>25</v>
      </c>
      <c r="L1" s="31"/>
      <c r="M1" s="31"/>
      <c r="N1" s="31"/>
      <c r="O1" s="31"/>
      <c r="P1" s="31"/>
      <c r="Q1" s="1"/>
      <c r="R1" s="31" t="s">
        <v>13</v>
      </c>
      <c r="S1" s="31"/>
      <c r="T1" s="31"/>
      <c r="U1" s="31"/>
      <c r="V1" s="31"/>
      <c r="W1" s="31"/>
      <c r="X1" s="1"/>
    </row>
    <row r="2" spans="1:28" x14ac:dyDescent="0.25">
      <c r="A2" s="29"/>
      <c r="B2" s="29"/>
      <c r="C2" s="29"/>
      <c r="D2" s="29"/>
      <c r="I2" s="1"/>
      <c r="J2" s="1"/>
      <c r="K2" s="4" t="s">
        <v>0</v>
      </c>
      <c r="L2" s="4" t="s">
        <v>1</v>
      </c>
      <c r="M2" s="4" t="s">
        <v>2</v>
      </c>
      <c r="N2" s="4" t="s">
        <v>3</v>
      </c>
      <c r="O2" s="4" t="s">
        <v>7</v>
      </c>
      <c r="P2" s="4" t="s">
        <v>4</v>
      </c>
      <c r="Q2" s="1"/>
      <c r="R2" s="4" t="s">
        <v>0</v>
      </c>
      <c r="S2" s="4" t="s">
        <v>1</v>
      </c>
      <c r="T2" s="4" t="s">
        <v>2</v>
      </c>
      <c r="U2" s="4" t="s">
        <v>3</v>
      </c>
      <c r="V2" s="4" t="s">
        <v>7</v>
      </c>
      <c r="W2" s="4" t="s">
        <v>4</v>
      </c>
      <c r="X2" s="1"/>
    </row>
    <row r="3" spans="1:28" x14ac:dyDescent="0.25">
      <c r="A3" s="29"/>
      <c r="B3" s="29"/>
      <c r="C3" s="29"/>
      <c r="D3" s="29"/>
      <c r="I3" s="1"/>
      <c r="J3" s="5" t="s">
        <v>5</v>
      </c>
      <c r="K3" s="10">
        <v>38874</v>
      </c>
      <c r="L3" s="10">
        <v>2986</v>
      </c>
      <c r="M3" s="10">
        <v>15244</v>
      </c>
      <c r="N3" s="10">
        <v>14842</v>
      </c>
      <c r="O3" s="10">
        <v>20890</v>
      </c>
      <c r="P3" s="10">
        <v>14605</v>
      </c>
      <c r="Q3" s="1"/>
      <c r="R3" s="3">
        <v>66.8</v>
      </c>
      <c r="S3" s="3">
        <v>67.599999999999994</v>
      </c>
      <c r="T3" s="3">
        <v>67.2</v>
      </c>
      <c r="U3" s="3">
        <v>67.2</v>
      </c>
      <c r="V3" s="3">
        <v>68.3</v>
      </c>
      <c r="W3" s="3">
        <v>65.900000000000006</v>
      </c>
      <c r="X3" s="1"/>
    </row>
    <row r="4" spans="1:28" x14ac:dyDescent="0.25">
      <c r="I4" s="1"/>
      <c r="J4" s="5" t="s">
        <v>6</v>
      </c>
      <c r="K4" s="10">
        <v>84519</v>
      </c>
      <c r="L4" s="10">
        <v>7386</v>
      </c>
      <c r="M4" s="10">
        <v>27393</v>
      </c>
      <c r="N4" s="10">
        <v>17612</v>
      </c>
      <c r="O4" s="10"/>
      <c r="P4" s="10">
        <v>39430</v>
      </c>
      <c r="Q4" s="1"/>
      <c r="R4" s="3">
        <v>61.6</v>
      </c>
      <c r="S4" s="3">
        <v>61.2</v>
      </c>
      <c r="T4" s="3">
        <v>61.7</v>
      </c>
      <c r="U4" s="3">
        <v>62.6</v>
      </c>
      <c r="V4" s="3"/>
      <c r="W4" s="3">
        <v>63</v>
      </c>
      <c r="X4" s="1"/>
    </row>
    <row r="5" spans="1:28" x14ac:dyDescent="0.25">
      <c r="I5" s="8"/>
      <c r="J5" s="7"/>
      <c r="K5" s="7"/>
      <c r="L5" s="7"/>
      <c r="M5" s="7"/>
      <c r="N5" s="7"/>
      <c r="O5" s="7"/>
      <c r="P5" s="7"/>
      <c r="Q5" s="8"/>
      <c r="R5" s="7"/>
      <c r="S5" s="7"/>
      <c r="T5" s="7"/>
      <c r="U5" s="7"/>
      <c r="V5" s="7"/>
      <c r="W5" s="7"/>
      <c r="X5" s="7"/>
      <c r="Y5" s="6"/>
      <c r="Z5" s="6"/>
    </row>
    <row r="6" spans="1:28" x14ac:dyDescent="0.25">
      <c r="I6" s="1"/>
      <c r="J6" s="7"/>
      <c r="K6" s="4" t="s">
        <v>0</v>
      </c>
      <c r="L6" s="4" t="s">
        <v>1</v>
      </c>
      <c r="M6" s="4" t="s">
        <v>2</v>
      </c>
      <c r="N6" s="4" t="s">
        <v>3</v>
      </c>
      <c r="O6" s="4" t="s">
        <v>7</v>
      </c>
      <c r="P6" s="4" t="s">
        <v>4</v>
      </c>
      <c r="Q6" s="1"/>
      <c r="R6" s="4" t="s">
        <v>0</v>
      </c>
      <c r="S6" s="4" t="s">
        <v>1</v>
      </c>
      <c r="T6" s="4" t="s">
        <v>2</v>
      </c>
      <c r="U6" s="4" t="s">
        <v>3</v>
      </c>
      <c r="V6" s="4" t="s">
        <v>7</v>
      </c>
      <c r="W6" s="4" t="s">
        <v>4</v>
      </c>
      <c r="X6" s="1"/>
    </row>
    <row r="7" spans="1:28" x14ac:dyDescent="0.25">
      <c r="I7" s="1"/>
      <c r="J7" s="5" t="s">
        <v>5</v>
      </c>
      <c r="K7" s="10">
        <v>42336</v>
      </c>
      <c r="L7" s="10">
        <v>6404</v>
      </c>
      <c r="M7" s="10">
        <v>7803</v>
      </c>
      <c r="N7" s="10">
        <v>12979</v>
      </c>
      <c r="O7" s="10">
        <v>8267</v>
      </c>
      <c r="P7" s="10">
        <v>16558</v>
      </c>
      <c r="Q7" s="1"/>
      <c r="R7" s="3">
        <v>67.099999999999994</v>
      </c>
      <c r="S7" s="3">
        <v>67.3</v>
      </c>
      <c r="T7" s="3">
        <v>67.099999999999994</v>
      </c>
      <c r="U7" s="3">
        <v>67.2</v>
      </c>
      <c r="V7" s="3">
        <v>68.099999999999994</v>
      </c>
      <c r="W7" s="3">
        <v>67.099999999999994</v>
      </c>
      <c r="X7" s="1"/>
    </row>
    <row r="8" spans="1:28" x14ac:dyDescent="0.25">
      <c r="I8" s="1"/>
      <c r="J8" s="5" t="s">
        <v>6</v>
      </c>
      <c r="K8" s="10">
        <v>41600</v>
      </c>
      <c r="L8" s="10">
        <v>4193</v>
      </c>
      <c r="M8" s="10">
        <v>6166</v>
      </c>
      <c r="N8" s="10">
        <v>8887</v>
      </c>
      <c r="O8" s="10"/>
      <c r="P8" s="10">
        <v>54826</v>
      </c>
      <c r="Q8" s="1"/>
      <c r="R8" s="3">
        <v>61</v>
      </c>
      <c r="S8" s="3">
        <v>60.7</v>
      </c>
      <c r="T8" s="3">
        <v>61.2</v>
      </c>
      <c r="U8" s="3">
        <v>61.8</v>
      </c>
      <c r="V8" s="3"/>
      <c r="W8" s="3">
        <v>63</v>
      </c>
      <c r="X8" s="1"/>
    </row>
    <row r="9" spans="1:28" x14ac:dyDescent="0.25"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8" x14ac:dyDescent="0.25">
      <c r="I10" s="1"/>
      <c r="J10" s="1"/>
      <c r="K10" s="31" t="s">
        <v>26</v>
      </c>
      <c r="L10" s="31"/>
      <c r="M10" s="31"/>
      <c r="N10" s="31"/>
      <c r="O10" s="31"/>
      <c r="P10" s="3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I11" s="1"/>
      <c r="J11" s="1"/>
      <c r="K11" s="4" t="s">
        <v>0</v>
      </c>
      <c r="L11" s="4" t="s">
        <v>1</v>
      </c>
      <c r="M11" s="4" t="s">
        <v>2</v>
      </c>
      <c r="N11" s="4" t="s">
        <v>3</v>
      </c>
      <c r="O11" s="4" t="s">
        <v>7</v>
      </c>
      <c r="P11" s="4" t="s">
        <v>4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I12" s="1"/>
      <c r="J12" s="5" t="s">
        <v>5</v>
      </c>
      <c r="K12" s="10">
        <v>1420</v>
      </c>
      <c r="L12" s="10">
        <v>705</v>
      </c>
      <c r="M12" s="10">
        <v>937</v>
      </c>
      <c r="N12" s="10">
        <v>1057</v>
      </c>
      <c r="O12" s="10">
        <v>365</v>
      </c>
      <c r="P12" s="10">
        <v>2658</v>
      </c>
      <c r="Q12" s="1"/>
      <c r="R12" s="21">
        <f>R3*K3*K12</f>
        <v>3687432143.9999995</v>
      </c>
      <c r="S12" s="21">
        <f t="shared" ref="S12:W12" si="0">S3*L3*L12</f>
        <v>142306787.99999997</v>
      </c>
      <c r="T12" s="21">
        <f t="shared" si="0"/>
        <v>959859801.60000002</v>
      </c>
      <c r="U12" s="21">
        <f t="shared" si="0"/>
        <v>1054233196.8000001</v>
      </c>
      <c r="V12" s="21">
        <f t="shared" si="0"/>
        <v>520777255</v>
      </c>
      <c r="W12" s="21">
        <f t="shared" si="0"/>
        <v>2558243931.0000005</v>
      </c>
      <c r="X12" s="1"/>
      <c r="Y12" s="22">
        <f>SUM(R12:W12)/(K3*K12+L3*L12+M3*M12+N3*N12+O3*O12+P3*P12)</f>
        <v>66.726504266603143</v>
      </c>
      <c r="Z12" s="1"/>
      <c r="AA12" s="10">
        <f>(K3*K12+L3*L12+M3*M12+N3*N12+O3*O12+P3*P12)</f>
        <v>133722772</v>
      </c>
      <c r="AB12" s="1"/>
    </row>
    <row r="13" spans="1:28" x14ac:dyDescent="0.25">
      <c r="I13" s="1"/>
      <c r="J13" s="5" t="s">
        <v>6</v>
      </c>
      <c r="K13" s="10">
        <v>2362</v>
      </c>
      <c r="L13" s="10">
        <v>1198</v>
      </c>
      <c r="M13" s="10">
        <v>1571</v>
      </c>
      <c r="N13" s="10">
        <v>1747</v>
      </c>
      <c r="O13" s="10"/>
      <c r="P13" s="10">
        <v>2604</v>
      </c>
      <c r="Q13" s="1"/>
      <c r="R13" s="21">
        <f>R4*K4*K13</f>
        <v>12297446884.800001</v>
      </c>
      <c r="S13" s="21">
        <f t="shared" ref="S13:W13" si="1">S4*L4*L13</f>
        <v>541523793.60000002</v>
      </c>
      <c r="T13" s="21">
        <f t="shared" si="1"/>
        <v>2655222665.1000004</v>
      </c>
      <c r="U13" s="21">
        <f t="shared" si="1"/>
        <v>1926087066.3999999</v>
      </c>
      <c r="V13" s="21"/>
      <c r="W13" s="21">
        <f t="shared" si="1"/>
        <v>6468570360</v>
      </c>
      <c r="X13" s="1"/>
      <c r="Y13" s="22">
        <f>SUM(R13:W13)/(K4*K13+L4*L13+M4*M13+N4*N13+O4*O13+P4*P13)</f>
        <v>62.05531476282821</v>
      </c>
      <c r="Z13" s="1"/>
      <c r="AA13" s="10">
        <f>(K4*K13+L4*L13+M4*M13+N4*N13+O4*O13+P4*P13)</f>
        <v>384960593</v>
      </c>
      <c r="AB13" s="1"/>
    </row>
    <row r="14" spans="1:28" x14ac:dyDescent="0.25">
      <c r="I14" s="1"/>
      <c r="J14" s="7"/>
      <c r="K14" s="7"/>
      <c r="L14" s="7"/>
      <c r="M14" s="7"/>
      <c r="N14" s="7"/>
      <c r="O14" s="7"/>
      <c r="P14" s="7"/>
      <c r="Q14" s="1"/>
      <c r="R14" s="9"/>
      <c r="S14" s="9"/>
      <c r="T14" s="9"/>
      <c r="U14" s="9"/>
      <c r="V14" s="9"/>
      <c r="W14" s="9"/>
      <c r="X14" s="1"/>
      <c r="Y14" s="12"/>
      <c r="Z14" s="1"/>
      <c r="AA14" s="1"/>
      <c r="AB14" s="1"/>
    </row>
    <row r="15" spans="1:28" x14ac:dyDescent="0.25">
      <c r="I15" s="1"/>
      <c r="J15" s="7"/>
      <c r="K15" s="4" t="s">
        <v>0</v>
      </c>
      <c r="L15" s="4" t="s">
        <v>1</v>
      </c>
      <c r="M15" s="4" t="s">
        <v>2</v>
      </c>
      <c r="N15" s="4" t="s">
        <v>3</v>
      </c>
      <c r="O15" s="4" t="s">
        <v>7</v>
      </c>
      <c r="P15" s="4" t="s">
        <v>4</v>
      </c>
      <c r="Q15" s="1"/>
      <c r="R15" s="9"/>
      <c r="S15" s="9"/>
      <c r="T15" s="9"/>
      <c r="U15" s="9"/>
      <c r="V15" s="9"/>
      <c r="W15" s="9"/>
      <c r="X15" s="1"/>
      <c r="Y15" s="12"/>
      <c r="Z15" s="1"/>
      <c r="AA15" s="1"/>
      <c r="AB15" s="1"/>
    </row>
    <row r="16" spans="1:28" x14ac:dyDescent="0.25">
      <c r="I16" s="1"/>
      <c r="J16" s="5" t="s">
        <v>5</v>
      </c>
      <c r="K16" s="10">
        <v>728</v>
      </c>
      <c r="L16" s="10">
        <v>567</v>
      </c>
      <c r="M16" s="10">
        <v>696</v>
      </c>
      <c r="N16" s="10">
        <v>718</v>
      </c>
      <c r="O16" s="10">
        <v>232</v>
      </c>
      <c r="P16" s="10">
        <v>1939</v>
      </c>
      <c r="Q16" s="1"/>
      <c r="R16" s="21">
        <f>R7*K7*K16</f>
        <v>2068062796.7999997</v>
      </c>
      <c r="S16" s="21">
        <f t="shared" ref="S16:W16" si="2">S7*L7*L16</f>
        <v>244370876.39999998</v>
      </c>
      <c r="T16" s="21">
        <f t="shared" si="2"/>
        <v>364412584.79999995</v>
      </c>
      <c r="U16" s="21">
        <f t="shared" si="2"/>
        <v>626231558.39999998</v>
      </c>
      <c r="V16" s="21">
        <f t="shared" si="2"/>
        <v>130611986.39999999</v>
      </c>
      <c r="W16" s="21">
        <f t="shared" si="2"/>
        <v>2154310050.1999998</v>
      </c>
      <c r="X16" s="1"/>
      <c r="Y16" s="22">
        <f>SUM(R16:W16)/(K7*K16+L7*L16+M7*M16+N7*N16+O7*O16+P7*P16)</f>
        <v>67.142968254207801</v>
      </c>
      <c r="Z16" s="1"/>
      <c r="AA16" s="10">
        <f>(K7*K16+L7*L16+M7*M16+N7*N16+O7*O16+P7*P16)</f>
        <v>83225392</v>
      </c>
      <c r="AB16" s="1"/>
    </row>
    <row r="17" spans="5:28" x14ac:dyDescent="0.25">
      <c r="I17" s="1"/>
      <c r="J17" s="5" t="s">
        <v>6</v>
      </c>
      <c r="K17" s="10">
        <v>1648</v>
      </c>
      <c r="L17" s="10">
        <v>841</v>
      </c>
      <c r="M17" s="10">
        <v>1085</v>
      </c>
      <c r="N17" s="10">
        <v>1150</v>
      </c>
      <c r="O17" s="10"/>
      <c r="P17" s="10">
        <v>2144</v>
      </c>
      <c r="Q17" s="1"/>
      <c r="R17" s="21">
        <f>R8*K8*K17</f>
        <v>4181964800</v>
      </c>
      <c r="S17" s="21">
        <f t="shared" ref="S17:W17" si="3">S8*L8*L17</f>
        <v>214047199.09999999</v>
      </c>
      <c r="T17" s="21">
        <f t="shared" si="3"/>
        <v>409434732</v>
      </c>
      <c r="U17" s="21">
        <f t="shared" si="3"/>
        <v>631599090</v>
      </c>
      <c r="V17" s="21"/>
      <c r="W17" s="21">
        <f t="shared" si="3"/>
        <v>7405457472</v>
      </c>
      <c r="X17" s="1"/>
      <c r="Y17" s="22">
        <f>SUM(R17:W17)/(K8*K17+L8*L17+M8*M17+N8*N17+O8*O17+P8*P17)</f>
        <v>62.179189504289134</v>
      </c>
      <c r="Z17" s="1"/>
      <c r="AA17" s="10">
        <f>(K8*K17+L8*L17+M8*M17+N8*N17+O8*O17+P8*P17)</f>
        <v>206540217</v>
      </c>
      <c r="AB17" s="1"/>
    </row>
    <row r="18" spans="5:28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22" spans="5:28" ht="6.75" customHeight="1" x14ac:dyDescent="0.25"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5:28" ht="15.75" x14ac:dyDescent="0.25">
      <c r="E23" s="1"/>
      <c r="F23" s="28" t="s">
        <v>16</v>
      </c>
      <c r="G23" s="28"/>
      <c r="H23" s="28"/>
      <c r="I23" s="28"/>
      <c r="J23" s="28"/>
      <c r="K23" s="28"/>
      <c r="L23" s="28"/>
      <c r="M23" s="28"/>
      <c r="N23" s="1"/>
    </row>
    <row r="24" spans="5:28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5:28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5:28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5:28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Q27" s="1"/>
      <c r="R27" s="1"/>
      <c r="S27" s="1"/>
      <c r="T27" s="1"/>
    </row>
    <row r="28" spans="5:28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Q28" s="1"/>
      <c r="R28" s="8"/>
      <c r="S28" s="20" t="s">
        <v>13</v>
      </c>
      <c r="T28" s="1"/>
      <c r="AA28" s="23">
        <f>(Y12*AA12+Y16*AA16)/(AA12+AA16)</f>
        <v>66.886267677287194</v>
      </c>
    </row>
    <row r="29" spans="5:28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Q29" s="1"/>
      <c r="R29" s="17" t="s">
        <v>9</v>
      </c>
      <c r="S29" s="16">
        <v>67.142968254207801</v>
      </c>
      <c r="T29" s="1"/>
      <c r="AA29" s="13"/>
    </row>
    <row r="30" spans="5:28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Q30" s="1"/>
      <c r="R30" s="17" t="s">
        <v>15</v>
      </c>
      <c r="S30" s="16">
        <v>66.886267677287194</v>
      </c>
      <c r="T30" s="1"/>
      <c r="AA30" s="23">
        <f>(Y13*AA13+Y17*AA17)/(AA13+AA17)</f>
        <v>62.098569337546635</v>
      </c>
    </row>
    <row r="31" spans="5:28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Q31" s="1"/>
      <c r="R31" s="17" t="s">
        <v>8</v>
      </c>
      <c r="S31" s="16">
        <v>66.726504266603143</v>
      </c>
      <c r="T31" s="1"/>
      <c r="AA31" s="13"/>
    </row>
    <row r="32" spans="5:28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Q32" s="1"/>
      <c r="R32" s="17" t="s">
        <v>12</v>
      </c>
      <c r="S32" s="16">
        <v>63.383353409265382</v>
      </c>
      <c r="T32" s="1"/>
      <c r="AA32" s="23">
        <f>(AA28*(AA12+AA16)+AA30*(AA13+AA17))/(AA12+AA13+AA16+AA17)</f>
        <v>63.383353409265382</v>
      </c>
    </row>
    <row r="33" spans="5:20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Q33" s="1"/>
      <c r="R33" s="17" t="s">
        <v>11</v>
      </c>
      <c r="S33" s="16">
        <v>62.179189504289134</v>
      </c>
      <c r="T33" s="1"/>
    </row>
    <row r="34" spans="5:20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Q34" s="1"/>
      <c r="R34" s="17" t="s">
        <v>14</v>
      </c>
      <c r="S34" s="16">
        <v>62.098569337546635</v>
      </c>
      <c r="T34" s="1"/>
    </row>
    <row r="35" spans="5:20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Q35" s="1"/>
      <c r="R35" s="17" t="s">
        <v>10</v>
      </c>
      <c r="S35" s="16">
        <v>62.05531476282821</v>
      </c>
      <c r="T35" s="1"/>
    </row>
    <row r="36" spans="5:20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Q36" s="1"/>
      <c r="R36" s="1"/>
      <c r="S36" s="1"/>
      <c r="T36" s="1"/>
    </row>
    <row r="37" spans="5:20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5:20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5:20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5:20" ht="15.75" x14ac:dyDescent="0.25">
      <c r="E40" s="1"/>
      <c r="F40" s="28" t="s">
        <v>17</v>
      </c>
      <c r="G40" s="28"/>
      <c r="H40" s="28"/>
      <c r="I40" s="28"/>
      <c r="J40" s="28"/>
      <c r="K40" s="28"/>
      <c r="L40" s="28"/>
      <c r="M40" s="28"/>
      <c r="N40" s="1"/>
    </row>
    <row r="41" spans="5:20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5:20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5:20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5:20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5:20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5:20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5:20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5:20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5:14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5:14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5:14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5:14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5:14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5:14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5:14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5:14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5:14" ht="15.75" x14ac:dyDescent="0.25">
      <c r="E57" s="1"/>
      <c r="F57" s="28" t="s">
        <v>18</v>
      </c>
      <c r="G57" s="28"/>
      <c r="H57" s="28"/>
      <c r="I57" s="28"/>
      <c r="J57" s="28"/>
      <c r="K57" s="28"/>
      <c r="L57" s="28"/>
      <c r="M57" s="28"/>
      <c r="N57" s="1"/>
    </row>
    <row r="58" spans="5:14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5:14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5:14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5:14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5:1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5:14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5:14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5:14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5:14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5:14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5:14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5:14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5:14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5:14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5:14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5:14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5:14" x14ac:dyDescent="0.25">
      <c r="E74" s="1"/>
      <c r="F74" s="1"/>
      <c r="G74" s="1"/>
      <c r="H74" s="1"/>
      <c r="I74" s="1"/>
      <c r="J74" s="1"/>
      <c r="K74" s="1"/>
      <c r="L74" s="2" t="s">
        <v>19</v>
      </c>
      <c r="M74" s="1"/>
      <c r="N74" s="1"/>
    </row>
    <row r="75" spans="5:14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</row>
  </sheetData>
  <sheetProtection algorithmName="SHA-512" hashValue="ug7/8lM8J84ZPJSV7u3LQ8XtMzMIce0b58iQww5RzLIHEnLEiIHe1PKSYSO68l+dpzRfgXb20PyDaMEZ7Lk/BQ==" saltValue="NaEc3qavkJZ1n1h9wHlT9A==" spinCount="100000" sheet="1" objects="1" scenarios="1"/>
  <autoFilter ref="R28:S35">
    <sortState ref="R29:S35">
      <sortCondition descending="1" ref="S29:S35"/>
    </sortState>
  </autoFilter>
  <sortState ref="R29:S35">
    <sortCondition descending="1" ref="S29:S35"/>
  </sortState>
  <mergeCells count="7">
    <mergeCell ref="F57:M57"/>
    <mergeCell ref="K1:P1"/>
    <mergeCell ref="R1:W1"/>
    <mergeCell ref="K10:P10"/>
    <mergeCell ref="A1:D3"/>
    <mergeCell ref="F23:M23"/>
    <mergeCell ref="F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A40" workbookViewId="0">
      <selection activeCell="O69" sqref="O69"/>
    </sheetView>
  </sheetViews>
  <sheetFormatPr defaultRowHeight="15" x14ac:dyDescent="0.25"/>
  <cols>
    <col min="11" max="11" width="10.5703125" bestFit="1" customWidth="1"/>
    <col min="12" max="12" width="9.5703125" bestFit="1" customWidth="1"/>
    <col min="13" max="16" width="10.5703125" bestFit="1" customWidth="1"/>
    <col min="18" max="23" width="12.28515625" customWidth="1"/>
    <col min="27" max="27" width="12.5703125" bestFit="1" customWidth="1"/>
  </cols>
  <sheetData>
    <row r="1" spans="1:28" ht="15.75" x14ac:dyDescent="0.25">
      <c r="A1" s="29">
        <v>2020</v>
      </c>
      <c r="B1" s="29"/>
      <c r="C1" s="29"/>
      <c r="D1" s="29"/>
      <c r="I1" s="1"/>
      <c r="J1" s="1"/>
      <c r="K1" s="31" t="s">
        <v>25</v>
      </c>
      <c r="L1" s="31"/>
      <c r="M1" s="31"/>
      <c r="N1" s="31"/>
      <c r="O1" s="31"/>
      <c r="P1" s="31"/>
      <c r="Q1" s="1"/>
      <c r="R1" s="30" t="s">
        <v>13</v>
      </c>
      <c r="S1" s="31"/>
      <c r="T1" s="31"/>
      <c r="U1" s="31"/>
      <c r="V1" s="31"/>
      <c r="W1" s="31"/>
      <c r="X1" s="1"/>
      <c r="Y1" s="1"/>
      <c r="Z1" s="1"/>
      <c r="AA1" s="1"/>
      <c r="AB1" s="1"/>
    </row>
    <row r="2" spans="1:28" x14ac:dyDescent="0.25">
      <c r="A2" s="29"/>
      <c r="B2" s="29"/>
      <c r="C2" s="29"/>
      <c r="D2" s="29"/>
      <c r="I2" s="1"/>
      <c r="J2" s="1"/>
      <c r="K2" s="4" t="s">
        <v>0</v>
      </c>
      <c r="L2" s="4" t="s">
        <v>1</v>
      </c>
      <c r="M2" s="4" t="s">
        <v>2</v>
      </c>
      <c r="N2" s="4" t="s">
        <v>3</v>
      </c>
      <c r="O2" s="4" t="s">
        <v>7</v>
      </c>
      <c r="P2" s="4" t="s">
        <v>4</v>
      </c>
      <c r="Q2" s="1"/>
      <c r="R2" s="4" t="s">
        <v>0</v>
      </c>
      <c r="S2" s="4" t="s">
        <v>1</v>
      </c>
      <c r="T2" s="4" t="s">
        <v>2</v>
      </c>
      <c r="U2" s="4" t="s">
        <v>3</v>
      </c>
      <c r="V2" s="4" t="s">
        <v>7</v>
      </c>
      <c r="W2" s="4" t="s">
        <v>4</v>
      </c>
      <c r="X2" s="1"/>
      <c r="Y2" s="1"/>
      <c r="Z2" s="1"/>
      <c r="AA2" s="1"/>
      <c r="AB2" s="1"/>
    </row>
    <row r="3" spans="1:28" x14ac:dyDescent="0.25">
      <c r="A3" s="29"/>
      <c r="B3" s="29"/>
      <c r="C3" s="29"/>
      <c r="D3" s="29"/>
      <c r="I3" s="1"/>
      <c r="J3" s="5" t="s">
        <v>5</v>
      </c>
      <c r="K3" s="10">
        <v>38874</v>
      </c>
      <c r="L3" s="10">
        <v>2986</v>
      </c>
      <c r="M3" s="10">
        <v>15244</v>
      </c>
      <c r="N3" s="10">
        <v>14842</v>
      </c>
      <c r="O3" s="10">
        <v>20890</v>
      </c>
      <c r="P3" s="10">
        <v>14605</v>
      </c>
      <c r="Q3" s="1"/>
      <c r="R3" s="3">
        <v>66.8</v>
      </c>
      <c r="S3" s="3">
        <v>67.599999999999994</v>
      </c>
      <c r="T3" s="3">
        <v>67.2</v>
      </c>
      <c r="U3" s="3">
        <v>67.2</v>
      </c>
      <c r="V3" s="3">
        <v>68.3</v>
      </c>
      <c r="W3" s="3">
        <v>65.900000000000006</v>
      </c>
      <c r="X3" s="1"/>
      <c r="Y3" s="1"/>
      <c r="Z3" s="1"/>
      <c r="AA3" s="1"/>
      <c r="AB3" s="1"/>
    </row>
    <row r="4" spans="1:28" x14ac:dyDescent="0.25">
      <c r="I4" s="1"/>
      <c r="J4" s="5" t="s">
        <v>6</v>
      </c>
      <c r="K4" s="10">
        <v>84519</v>
      </c>
      <c r="L4" s="10">
        <v>7386</v>
      </c>
      <c r="M4" s="10">
        <v>27393</v>
      </c>
      <c r="N4" s="10">
        <v>17612</v>
      </c>
      <c r="O4" s="10"/>
      <c r="P4" s="10">
        <v>39430</v>
      </c>
      <c r="Q4" s="1"/>
      <c r="R4" s="3">
        <v>61.6</v>
      </c>
      <c r="S4" s="3">
        <v>61.2</v>
      </c>
      <c r="T4" s="3">
        <v>61.7</v>
      </c>
      <c r="U4" s="3">
        <v>62.6</v>
      </c>
      <c r="V4" s="3"/>
      <c r="W4" s="3">
        <v>63</v>
      </c>
      <c r="X4" s="1"/>
      <c r="Y4" s="1"/>
      <c r="Z4" s="1"/>
      <c r="AA4" s="1"/>
      <c r="AB4" s="1"/>
    </row>
    <row r="5" spans="1:28" x14ac:dyDescent="0.25">
      <c r="I5" s="8"/>
      <c r="J5" s="5" t="s">
        <v>20</v>
      </c>
      <c r="K5" s="10">
        <v>18196</v>
      </c>
      <c r="L5" s="10">
        <v>675</v>
      </c>
      <c r="M5" s="10">
        <v>4194</v>
      </c>
      <c r="N5" s="10">
        <v>2841</v>
      </c>
      <c r="O5" s="10">
        <v>253</v>
      </c>
      <c r="P5" s="10">
        <v>2576</v>
      </c>
      <c r="Q5" s="8"/>
      <c r="R5" s="3">
        <v>54.2</v>
      </c>
      <c r="S5" s="3">
        <v>55.9</v>
      </c>
      <c r="T5" s="3">
        <v>56.1</v>
      </c>
      <c r="U5" s="3">
        <v>56.4</v>
      </c>
      <c r="V5" s="3">
        <v>56.6</v>
      </c>
      <c r="W5" s="3">
        <v>56.6</v>
      </c>
      <c r="X5" s="7"/>
      <c r="Y5" s="8"/>
      <c r="Z5" s="8"/>
      <c r="AA5" s="1"/>
      <c r="AB5" s="1"/>
    </row>
    <row r="6" spans="1:28" x14ac:dyDescent="0.25">
      <c r="I6" s="1"/>
      <c r="J6" s="1"/>
      <c r="K6" s="18" t="s">
        <v>0</v>
      </c>
      <c r="L6" s="18" t="s">
        <v>1</v>
      </c>
      <c r="M6" s="18" t="s">
        <v>2</v>
      </c>
      <c r="N6" s="18" t="s">
        <v>3</v>
      </c>
      <c r="O6" s="18" t="s">
        <v>7</v>
      </c>
      <c r="P6" s="18" t="s">
        <v>4</v>
      </c>
      <c r="Q6" s="1"/>
      <c r="R6" s="4" t="s">
        <v>0</v>
      </c>
      <c r="S6" s="4" t="s">
        <v>1</v>
      </c>
      <c r="T6" s="4" t="s">
        <v>2</v>
      </c>
      <c r="U6" s="4" t="s">
        <v>3</v>
      </c>
      <c r="V6" s="4" t="s">
        <v>7</v>
      </c>
      <c r="W6" s="4" t="s">
        <v>4</v>
      </c>
      <c r="X6" s="1"/>
      <c r="Y6" s="1"/>
      <c r="Z6" s="1"/>
      <c r="AA6" s="1"/>
      <c r="AB6" s="1"/>
    </row>
    <row r="7" spans="1:28" x14ac:dyDescent="0.25">
      <c r="I7" s="1"/>
      <c r="J7" s="5" t="s">
        <v>5</v>
      </c>
      <c r="K7" s="10">
        <v>42336</v>
      </c>
      <c r="L7" s="10">
        <v>6404</v>
      </c>
      <c r="M7" s="10">
        <v>7803</v>
      </c>
      <c r="N7" s="10">
        <v>12979</v>
      </c>
      <c r="O7" s="10">
        <v>8267</v>
      </c>
      <c r="P7" s="10">
        <v>16558</v>
      </c>
      <c r="Q7" s="1"/>
      <c r="R7" s="3">
        <v>67.099999999999994</v>
      </c>
      <c r="S7" s="3">
        <v>67.3</v>
      </c>
      <c r="T7" s="3">
        <v>67.099999999999994</v>
      </c>
      <c r="U7" s="3">
        <v>67.2</v>
      </c>
      <c r="V7" s="3">
        <v>68.099999999999994</v>
      </c>
      <c r="W7" s="3">
        <v>67.099999999999994</v>
      </c>
      <c r="X7" s="1"/>
      <c r="Y7" s="1"/>
      <c r="Z7" s="1"/>
      <c r="AA7" s="1"/>
      <c r="AB7" s="1"/>
    </row>
    <row r="8" spans="1:28" x14ac:dyDescent="0.25">
      <c r="I8" s="1"/>
      <c r="J8" s="5" t="s">
        <v>6</v>
      </c>
      <c r="K8" s="10">
        <v>41600</v>
      </c>
      <c r="L8" s="10">
        <v>4193</v>
      </c>
      <c r="M8" s="10">
        <v>6166</v>
      </c>
      <c r="N8" s="10">
        <v>8887</v>
      </c>
      <c r="O8" s="10"/>
      <c r="P8" s="10">
        <v>54826</v>
      </c>
      <c r="Q8" s="1"/>
      <c r="R8" s="3">
        <v>61</v>
      </c>
      <c r="S8" s="3">
        <v>60.7</v>
      </c>
      <c r="T8" s="3">
        <v>61.2</v>
      </c>
      <c r="U8" s="3">
        <v>61.8</v>
      </c>
      <c r="V8" s="3"/>
      <c r="W8" s="3">
        <v>63</v>
      </c>
      <c r="X8" s="1"/>
      <c r="Y8" s="1"/>
      <c r="Z8" s="1"/>
      <c r="AA8" s="1"/>
      <c r="AB8" s="1"/>
    </row>
    <row r="9" spans="1:28" x14ac:dyDescent="0.25">
      <c r="I9" s="1"/>
      <c r="J9" s="5" t="s">
        <v>20</v>
      </c>
      <c r="K9" s="10">
        <v>11140</v>
      </c>
      <c r="L9" s="10">
        <v>482</v>
      </c>
      <c r="M9" s="10">
        <v>956</v>
      </c>
      <c r="N9" s="10">
        <v>1762</v>
      </c>
      <c r="O9" s="10">
        <v>124</v>
      </c>
      <c r="P9" s="10">
        <v>1537</v>
      </c>
      <c r="Q9" s="1"/>
      <c r="R9" s="3">
        <v>53.2</v>
      </c>
      <c r="S9" s="3">
        <v>56.5</v>
      </c>
      <c r="T9" s="3">
        <v>55</v>
      </c>
      <c r="U9" s="3">
        <v>55</v>
      </c>
      <c r="V9" s="3">
        <v>54.1</v>
      </c>
      <c r="W9" s="3">
        <v>59.6</v>
      </c>
      <c r="X9" s="1"/>
      <c r="Y9" s="1"/>
      <c r="Z9" s="1"/>
      <c r="AA9" s="1"/>
      <c r="AB9" s="1"/>
    </row>
    <row r="10" spans="1:28" x14ac:dyDescent="0.25">
      <c r="I10" s="1"/>
      <c r="J10" s="1"/>
      <c r="K10" s="32" t="s">
        <v>26</v>
      </c>
      <c r="L10" s="32"/>
      <c r="M10" s="32"/>
      <c r="N10" s="32"/>
      <c r="O10" s="32"/>
      <c r="P10" s="3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I11" s="1"/>
      <c r="J11" s="1"/>
      <c r="K11" s="4" t="s">
        <v>0</v>
      </c>
      <c r="L11" s="4" t="s">
        <v>1</v>
      </c>
      <c r="M11" s="4" t="s">
        <v>2</v>
      </c>
      <c r="N11" s="4" t="s">
        <v>3</v>
      </c>
      <c r="O11" s="4" t="s">
        <v>7</v>
      </c>
      <c r="P11" s="4" t="s">
        <v>4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I12" s="1"/>
      <c r="J12" s="5" t="s">
        <v>5</v>
      </c>
      <c r="K12" s="10">
        <v>1420</v>
      </c>
      <c r="L12" s="10">
        <v>705</v>
      </c>
      <c r="M12" s="10">
        <v>937</v>
      </c>
      <c r="N12" s="10">
        <v>1057</v>
      </c>
      <c r="O12" s="10">
        <v>365</v>
      </c>
      <c r="P12" s="10">
        <v>2658</v>
      </c>
      <c r="Q12" s="1"/>
      <c r="R12" s="21">
        <f t="shared" ref="R12:W12" si="0">R3*K3*K12</f>
        <v>3687432143.9999995</v>
      </c>
      <c r="S12" s="21">
        <f t="shared" si="0"/>
        <v>142306787.99999997</v>
      </c>
      <c r="T12" s="21">
        <f t="shared" si="0"/>
        <v>959859801.60000002</v>
      </c>
      <c r="U12" s="21">
        <f t="shared" si="0"/>
        <v>1054233196.8000001</v>
      </c>
      <c r="V12" s="21">
        <f t="shared" si="0"/>
        <v>520777255</v>
      </c>
      <c r="W12" s="21">
        <f t="shared" si="0"/>
        <v>2558243931.0000005</v>
      </c>
      <c r="X12" s="1"/>
      <c r="Y12" s="25">
        <f>SUM(R12:W12)/(K3*K12+L3*L12+M3*M12+N3*N12+O3*O12+P3*P12)</f>
        <v>66.726504266603143</v>
      </c>
      <c r="Z12" s="1"/>
      <c r="AA12" s="10">
        <f>(K3*K12+L3*L12+M3*M12+N3*N12+O3*O12+P3*P12)</f>
        <v>133722772</v>
      </c>
      <c r="AB12" s="1"/>
    </row>
    <row r="13" spans="1:28" x14ac:dyDescent="0.25">
      <c r="I13" s="1"/>
      <c r="J13" s="5" t="s">
        <v>6</v>
      </c>
      <c r="K13" s="10">
        <v>2362</v>
      </c>
      <c r="L13" s="10">
        <v>1198</v>
      </c>
      <c r="M13" s="10">
        <v>1571</v>
      </c>
      <c r="N13" s="10">
        <v>1747</v>
      </c>
      <c r="O13" s="10"/>
      <c r="P13" s="10">
        <v>2604</v>
      </c>
      <c r="Q13" s="1"/>
      <c r="R13" s="21">
        <f>R4*K4*K13</f>
        <v>12297446884.800001</v>
      </c>
      <c r="S13" s="21">
        <f>S4*L4*L13</f>
        <v>541523793.60000002</v>
      </c>
      <c r="T13" s="21">
        <f>T4*M4*M13</f>
        <v>2655222665.1000004</v>
      </c>
      <c r="U13" s="21">
        <f>U4*N4*N13</f>
        <v>1926087066.3999999</v>
      </c>
      <c r="V13" s="21"/>
      <c r="W13" s="21">
        <f>W4*P4*P13</f>
        <v>6468570360</v>
      </c>
      <c r="X13" s="1"/>
      <c r="Y13" s="25">
        <f>SUM(R13:W13)/(K4*K13+L4*L13+M4*M13+N4*N13+O4*O13+P4*P13)</f>
        <v>62.05531476282821</v>
      </c>
      <c r="Z13" s="1"/>
      <c r="AA13" s="10">
        <f>(K4*K13+L4*L13+M4*M13+N4*N13+O4*O13+P4*P13)</f>
        <v>384960593</v>
      </c>
      <c r="AB13" s="1"/>
    </row>
    <row r="14" spans="1:28" x14ac:dyDescent="0.25">
      <c r="I14" s="1"/>
      <c r="J14" s="5" t="s">
        <v>20</v>
      </c>
      <c r="K14" s="10">
        <v>832</v>
      </c>
      <c r="L14" s="10">
        <v>588</v>
      </c>
      <c r="M14" s="10">
        <v>718</v>
      </c>
      <c r="N14" s="10">
        <v>710</v>
      </c>
      <c r="O14" s="10">
        <v>425</v>
      </c>
      <c r="P14" s="10">
        <v>2049</v>
      </c>
      <c r="Q14" s="1"/>
      <c r="R14" s="9"/>
      <c r="S14" s="9"/>
      <c r="T14" s="9"/>
      <c r="U14" s="9"/>
      <c r="V14" s="9"/>
      <c r="W14" s="9"/>
      <c r="X14" s="1"/>
      <c r="Y14" s="12"/>
      <c r="Z14" s="1"/>
      <c r="AA14" s="1"/>
      <c r="AB14" s="1"/>
    </row>
    <row r="15" spans="1:28" x14ac:dyDescent="0.25">
      <c r="I15" s="1"/>
      <c r="J15" s="7"/>
      <c r="K15" s="4" t="s">
        <v>0</v>
      </c>
      <c r="L15" s="4" t="s">
        <v>1</v>
      </c>
      <c r="M15" s="4" t="s">
        <v>2</v>
      </c>
      <c r="N15" s="4" t="s">
        <v>3</v>
      </c>
      <c r="O15" s="4" t="s">
        <v>7</v>
      </c>
      <c r="P15" s="4" t="s">
        <v>4</v>
      </c>
      <c r="Q15" s="1"/>
      <c r="R15" s="9"/>
      <c r="S15" s="9"/>
      <c r="T15" s="9"/>
      <c r="U15" s="9"/>
      <c r="V15" s="9"/>
      <c r="W15" s="9"/>
      <c r="X15" s="1"/>
      <c r="Y15" s="12"/>
      <c r="Z15" s="1"/>
      <c r="AA15" s="1"/>
      <c r="AB15" s="1"/>
    </row>
    <row r="16" spans="1:28" x14ac:dyDescent="0.25">
      <c r="I16" s="1"/>
      <c r="J16" s="5" t="s">
        <v>5</v>
      </c>
      <c r="K16" s="10">
        <v>728</v>
      </c>
      <c r="L16" s="10">
        <v>567</v>
      </c>
      <c r="M16" s="10">
        <v>696</v>
      </c>
      <c r="N16" s="10">
        <v>718</v>
      </c>
      <c r="O16" s="10">
        <v>232</v>
      </c>
      <c r="P16" s="10">
        <v>1939</v>
      </c>
      <c r="Q16" s="1"/>
      <c r="R16" s="21">
        <f t="shared" ref="R16:W16" si="1">R7*K7*K16</f>
        <v>2068062796.7999997</v>
      </c>
      <c r="S16" s="21">
        <f t="shared" si="1"/>
        <v>244370876.39999998</v>
      </c>
      <c r="T16" s="21">
        <f t="shared" si="1"/>
        <v>364412584.79999995</v>
      </c>
      <c r="U16" s="21">
        <f t="shared" si="1"/>
        <v>626231558.39999998</v>
      </c>
      <c r="V16" s="21">
        <f t="shared" si="1"/>
        <v>130611986.39999999</v>
      </c>
      <c r="W16" s="21">
        <f t="shared" si="1"/>
        <v>2154310050.1999998</v>
      </c>
      <c r="X16" s="1"/>
      <c r="Y16" s="25">
        <f>SUM(R16:W16)/(K7*K16+L7*L16+M7*M16+N7*N16+O7*O16+P7*P16)</f>
        <v>67.142968254207801</v>
      </c>
      <c r="Z16" s="1"/>
      <c r="AA16" s="10">
        <f>(K7*K16+L7*L16+M7*M16+N7*N16+O7*O16+P7*P16)</f>
        <v>83225392</v>
      </c>
      <c r="AB16" s="1"/>
    </row>
    <row r="17" spans="5:28" x14ac:dyDescent="0.25">
      <c r="I17" s="1"/>
      <c r="J17" s="5" t="s">
        <v>6</v>
      </c>
      <c r="K17" s="10">
        <v>1648</v>
      </c>
      <c r="L17" s="10">
        <v>841</v>
      </c>
      <c r="M17" s="10">
        <v>1085</v>
      </c>
      <c r="N17" s="10">
        <v>1150</v>
      </c>
      <c r="O17" s="10"/>
      <c r="P17" s="10">
        <v>2144</v>
      </c>
      <c r="Q17" s="1"/>
      <c r="R17" s="21">
        <f>R8*K8*K17</f>
        <v>4181964800</v>
      </c>
      <c r="S17" s="21">
        <f>S8*L8*L17</f>
        <v>214047199.09999999</v>
      </c>
      <c r="T17" s="21">
        <f>T8*M8*M17</f>
        <v>409434732</v>
      </c>
      <c r="U17" s="21">
        <f>U8*N8*N17</f>
        <v>631599090</v>
      </c>
      <c r="V17" s="21"/>
      <c r="W17" s="21">
        <f>W8*P8*P17</f>
        <v>7405457472</v>
      </c>
      <c r="X17" s="1"/>
      <c r="Y17" s="25">
        <f>SUM(R17:W17)/(K8*K17+L8*L17+M8*M17+N8*N17+O8*O17+P8*P17)</f>
        <v>62.179189504289134</v>
      </c>
      <c r="Z17" s="1"/>
      <c r="AA17" s="10">
        <f>(K8*K17+L8*L17+M8*M17+N8*N17+O8*O17+P8*P17)</f>
        <v>206540217</v>
      </c>
      <c r="AB17" s="1"/>
    </row>
    <row r="18" spans="5:28" x14ac:dyDescent="0.25">
      <c r="I18" s="1"/>
      <c r="J18" s="5" t="s">
        <v>20</v>
      </c>
      <c r="K18" s="3">
        <v>582</v>
      </c>
      <c r="L18" s="3">
        <v>501</v>
      </c>
      <c r="M18" s="3">
        <v>550</v>
      </c>
      <c r="N18" s="3">
        <v>552</v>
      </c>
      <c r="O18" s="3">
        <v>269</v>
      </c>
      <c r="P18" s="3">
        <v>1531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5:28" x14ac:dyDescent="0.25">
      <c r="I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5:28" x14ac:dyDescent="0.25">
      <c r="I20" s="1"/>
      <c r="J20" s="1"/>
      <c r="K20" s="1"/>
      <c r="L20" s="1"/>
      <c r="M20" s="1"/>
      <c r="N20" s="1"/>
      <c r="O20" s="1"/>
      <c r="P20" s="1"/>
      <c r="Q20" s="1"/>
      <c r="R20" s="24">
        <f t="shared" ref="R20:W20" si="2">R5*K5*K14</f>
        <v>820537702.4000001</v>
      </c>
      <c r="S20" s="24">
        <f t="shared" si="2"/>
        <v>22186710</v>
      </c>
      <c r="T20" s="24">
        <f t="shared" si="2"/>
        <v>168933481.19999999</v>
      </c>
      <c r="U20" s="24">
        <f t="shared" si="2"/>
        <v>113765004</v>
      </c>
      <c r="V20" s="24">
        <f t="shared" si="2"/>
        <v>6085915</v>
      </c>
      <c r="W20" s="24">
        <f t="shared" si="2"/>
        <v>298747478.40000004</v>
      </c>
      <c r="X20" s="1"/>
      <c r="Y20" s="25">
        <f>SUM(R20:W20)/(K5*K14+L5*L14+M5*M14+N5*N14+O5*O14+P5*P14)</f>
        <v>55.115588122645903</v>
      </c>
      <c r="Z20" s="1"/>
      <c r="AA20" s="19">
        <f>(K5*K14+L5*L14+M5*M14+N5*N14+O5*O14+P5*P14)</f>
        <v>25950123</v>
      </c>
      <c r="AB20" s="1"/>
    </row>
    <row r="21" spans="5:28" x14ac:dyDescent="0.25">
      <c r="I21" s="1"/>
      <c r="J21" s="1"/>
      <c r="K21" s="1"/>
      <c r="L21" s="1"/>
      <c r="M21" s="1"/>
      <c r="N21" s="1"/>
      <c r="O21" s="1"/>
      <c r="P21" s="1"/>
      <c r="Q21" s="1"/>
      <c r="R21" s="24">
        <f t="shared" ref="R21:W21" si="3">R9*K9*K18</f>
        <v>344921136</v>
      </c>
      <c r="S21" s="24">
        <f t="shared" si="3"/>
        <v>13643733</v>
      </c>
      <c r="T21" s="24">
        <f t="shared" si="3"/>
        <v>28919000</v>
      </c>
      <c r="U21" s="24">
        <f t="shared" si="3"/>
        <v>53494320</v>
      </c>
      <c r="V21" s="24">
        <f t="shared" si="3"/>
        <v>1804559.6</v>
      </c>
      <c r="W21" s="24">
        <f t="shared" si="3"/>
        <v>140247561.19999999</v>
      </c>
      <c r="X21" s="1"/>
      <c r="Y21" s="25">
        <f>SUM(R21:W21)/(K9*K18+L9*L18+M9*M18+N9*N18+O9*O18+P9*P18)</f>
        <v>54.951593725438592</v>
      </c>
      <c r="Z21" s="1"/>
      <c r="AA21" s="19">
        <f>(K9*K18+L9*L18+M9*M18+N9*N18+O9*O18+P9*P18)</f>
        <v>10609889</v>
      </c>
      <c r="AB21" s="1"/>
    </row>
    <row r="22" spans="5:28" ht="6.75" customHeight="1" x14ac:dyDescent="0.25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5:28" ht="15.75" x14ac:dyDescent="0.25">
      <c r="E23" s="1"/>
      <c r="F23" s="28" t="s">
        <v>16</v>
      </c>
      <c r="G23" s="28"/>
      <c r="H23" s="28"/>
      <c r="I23" s="28"/>
      <c r="J23" s="28"/>
      <c r="K23" s="28"/>
      <c r="L23" s="28"/>
      <c r="M23" s="28"/>
      <c r="N23" s="1"/>
    </row>
    <row r="24" spans="5:28" x14ac:dyDescent="0.25"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5:28" x14ac:dyDescent="0.25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5:28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5:28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Q27" s="1"/>
      <c r="R27" s="1"/>
      <c r="S27" s="1"/>
      <c r="T27" s="1"/>
    </row>
    <row r="28" spans="5:28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Q28" s="1"/>
      <c r="R28" s="8"/>
      <c r="S28" s="20" t="s">
        <v>13</v>
      </c>
      <c r="T28" s="1"/>
      <c r="AA28" s="14">
        <f>(Y12*AA12+Y16*AA16)/(AA12+AA16)</f>
        <v>66.886267677287194</v>
      </c>
    </row>
    <row r="29" spans="5:28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Q29" s="1"/>
      <c r="R29" s="17" t="s">
        <v>9</v>
      </c>
      <c r="S29" s="16">
        <v>67.142968254207801</v>
      </c>
      <c r="T29" s="1"/>
      <c r="AA29" s="13"/>
    </row>
    <row r="30" spans="5:28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Q30" s="1"/>
      <c r="R30" s="17" t="s">
        <v>15</v>
      </c>
      <c r="S30" s="16">
        <v>66.886267677287194</v>
      </c>
      <c r="T30" s="1"/>
      <c r="AA30" s="14">
        <f>(Y13*AA13+Y17*AA17)/(AA13+AA17)</f>
        <v>62.098569337546635</v>
      </c>
    </row>
    <row r="31" spans="5:28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Q31" s="1"/>
      <c r="R31" s="17" t="s">
        <v>8</v>
      </c>
      <c r="S31" s="16">
        <v>66.726504266603143</v>
      </c>
      <c r="T31" s="1"/>
      <c r="AA31" s="13"/>
    </row>
    <row r="32" spans="5:28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Q32" s="1"/>
      <c r="R32" s="17" t="s">
        <v>12</v>
      </c>
      <c r="S32" s="16">
        <v>63.023582607439877</v>
      </c>
      <c r="T32" s="1"/>
      <c r="AA32" s="14">
        <f>(Y20*AA20+Y21*AA21)/(AA20+AA21)</f>
        <v>55.067996170241962</v>
      </c>
    </row>
    <row r="33" spans="5:27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Q33" s="1"/>
      <c r="R33" s="17" t="s">
        <v>11</v>
      </c>
      <c r="S33" s="16">
        <v>62.179189504289134</v>
      </c>
      <c r="T33" s="1"/>
    </row>
    <row r="34" spans="5:27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Q34" s="1"/>
      <c r="R34" s="17" t="s">
        <v>14</v>
      </c>
      <c r="S34" s="16">
        <v>62.098569337546635</v>
      </c>
      <c r="T34" s="1"/>
      <c r="AA34" s="14">
        <f>(AA28*(AA12+AA16)+AA30*(AA13+AA17)+AA32*(AA20+AA21))/(AA12+AA13+AA16+AA17+AA20+AA21)</f>
        <v>63.023582607439877</v>
      </c>
    </row>
    <row r="35" spans="5:27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Q35" s="1"/>
      <c r="R35" s="17" t="s">
        <v>10</v>
      </c>
      <c r="S35" s="16">
        <v>62.05531476282821</v>
      </c>
      <c r="T35" s="1"/>
    </row>
    <row r="36" spans="5:27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Q36" s="1"/>
      <c r="R36" s="17" t="s">
        <v>23</v>
      </c>
      <c r="S36" s="16">
        <v>55.115588122645903</v>
      </c>
      <c r="T36" s="1"/>
    </row>
    <row r="37" spans="5:27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  <c r="Q37" s="1"/>
      <c r="R37" s="17" t="s">
        <v>22</v>
      </c>
      <c r="S37" s="16">
        <v>55.067996170241962</v>
      </c>
      <c r="T37" s="1"/>
    </row>
    <row r="38" spans="5:27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Q38" s="1"/>
      <c r="R38" s="17" t="s">
        <v>21</v>
      </c>
      <c r="S38" s="16">
        <v>54.951593725438592</v>
      </c>
      <c r="T38" s="1"/>
    </row>
    <row r="39" spans="5:27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Q39" s="1"/>
      <c r="R39" s="1"/>
      <c r="S39" s="1"/>
      <c r="T39" s="1"/>
    </row>
    <row r="40" spans="5:27" ht="15.75" x14ac:dyDescent="0.25">
      <c r="E40" s="1"/>
      <c r="F40" s="28" t="s">
        <v>17</v>
      </c>
      <c r="G40" s="28"/>
      <c r="H40" s="28"/>
      <c r="I40" s="28"/>
      <c r="J40" s="28"/>
      <c r="K40" s="28"/>
      <c r="L40" s="28"/>
      <c r="M40" s="28"/>
      <c r="N40" s="1"/>
    </row>
    <row r="41" spans="5:27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5:27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5:27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5:27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5:27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5:27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5:27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5:27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5:14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5:14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5:14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5:14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5:14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5:14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5:14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5:14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5:14" ht="15.75" x14ac:dyDescent="0.25">
      <c r="E57" s="1"/>
      <c r="F57" s="28" t="s">
        <v>24</v>
      </c>
      <c r="G57" s="28"/>
      <c r="H57" s="28"/>
      <c r="I57" s="28"/>
      <c r="J57" s="28"/>
      <c r="K57" s="28"/>
      <c r="L57" s="28"/>
      <c r="M57" s="28"/>
      <c r="N57" s="1"/>
    </row>
    <row r="58" spans="5:14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5:14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5:14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5:14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5:14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5:14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5:14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5:14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5:14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5:14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5:14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5:14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5:14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5:14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5:14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5:14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5:14" x14ac:dyDescent="0.25">
      <c r="E74" s="1"/>
      <c r="F74" s="1"/>
      <c r="G74" s="1"/>
      <c r="H74" s="1"/>
      <c r="I74" s="1"/>
      <c r="J74" s="1"/>
      <c r="K74" s="1"/>
      <c r="L74" s="2" t="s">
        <v>19</v>
      </c>
      <c r="M74" s="1"/>
      <c r="N74" s="1"/>
    </row>
    <row r="75" spans="5:14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</row>
  </sheetData>
  <sheetProtection algorithmName="SHA-512" hashValue="1RdITN1vkJfBNFOhC3BozIgyf9nbdjQQxXsgTEkHktC1uV/BWFluE0pMgc3Fxf+9a0bnk0JOxkDtRZn4QFPnFg==" saltValue="uW4D2BMdzYoJ/JehC4HLwA==" spinCount="100000" sheet="1" objects="1" scenarios="1"/>
  <sortState ref="R29:S38">
    <sortCondition descending="1" ref="S29:S38"/>
  </sortState>
  <mergeCells count="7">
    <mergeCell ref="F57:M57"/>
    <mergeCell ref="K10:P10"/>
    <mergeCell ref="A1:D3"/>
    <mergeCell ref="K1:P1"/>
    <mergeCell ref="R1:W1"/>
    <mergeCell ref="F23:M23"/>
    <mergeCell ref="F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E8:N52"/>
  <sheetViews>
    <sheetView topLeftCell="A28" workbookViewId="0">
      <selection activeCell="N26" sqref="N26"/>
    </sheetView>
  </sheetViews>
  <sheetFormatPr defaultRowHeight="15" x14ac:dyDescent="0.25"/>
  <cols>
    <col min="2" max="2" width="10.5703125" bestFit="1" customWidth="1"/>
    <col min="4" max="9" width="12.28515625" customWidth="1"/>
    <col min="13" max="13" width="12.5703125" bestFit="1" customWidth="1"/>
  </cols>
  <sheetData>
    <row r="8" spans="5:13" x14ac:dyDescent="0.25">
      <c r="E8" s="1"/>
      <c r="F8" s="1"/>
      <c r="G8" s="1"/>
      <c r="H8" s="1"/>
      <c r="I8" s="1"/>
      <c r="J8" s="1"/>
      <c r="K8" s="1"/>
      <c r="L8" s="1"/>
      <c r="M8" s="1"/>
    </row>
    <row r="9" spans="5:13" ht="21" x14ac:dyDescent="0.35">
      <c r="E9" s="26"/>
      <c r="F9" s="33" t="s">
        <v>24</v>
      </c>
      <c r="G9" s="33"/>
      <c r="H9" s="33"/>
      <c r="I9" s="33"/>
      <c r="J9" s="33"/>
      <c r="K9" s="33"/>
      <c r="L9" s="33"/>
      <c r="M9" s="1"/>
    </row>
    <row r="10" spans="5:13" x14ac:dyDescent="0.25">
      <c r="E10" s="1"/>
      <c r="F10" s="1"/>
      <c r="G10" s="1"/>
      <c r="H10" s="1"/>
      <c r="I10" s="1"/>
      <c r="J10" s="1"/>
      <c r="K10" s="1"/>
      <c r="L10" s="1"/>
      <c r="M10" s="1"/>
    </row>
    <row r="11" spans="5:13" x14ac:dyDescent="0.25">
      <c r="E11" s="1"/>
      <c r="F11" s="1"/>
      <c r="G11" s="1"/>
      <c r="H11" s="1"/>
      <c r="I11" s="1"/>
      <c r="J11" s="1"/>
      <c r="K11" s="1"/>
      <c r="L11" s="1"/>
      <c r="M11" s="1"/>
    </row>
    <row r="12" spans="5:13" x14ac:dyDescent="0.25">
      <c r="E12" s="1"/>
      <c r="F12" s="34" t="s">
        <v>27</v>
      </c>
      <c r="G12" s="34"/>
      <c r="H12" s="34"/>
      <c r="I12" s="34"/>
      <c r="J12" s="34"/>
      <c r="K12" s="34"/>
      <c r="L12" s="34"/>
      <c r="M12" s="1"/>
    </row>
    <row r="13" spans="5:13" x14ac:dyDescent="0.25">
      <c r="E13" s="1"/>
      <c r="F13" s="1"/>
      <c r="G13" s="1"/>
      <c r="H13" s="1"/>
      <c r="I13" s="1"/>
      <c r="J13" s="1"/>
      <c r="K13" s="1"/>
      <c r="L13" s="1"/>
      <c r="M13" s="1"/>
    </row>
    <row r="14" spans="5:13" x14ac:dyDescent="0.25">
      <c r="E14" s="1"/>
      <c r="F14" s="1"/>
      <c r="G14" s="1"/>
      <c r="H14" s="1"/>
      <c r="I14" s="1"/>
      <c r="J14" s="1"/>
      <c r="K14" s="1"/>
      <c r="L14" s="1"/>
      <c r="M14" s="1"/>
    </row>
    <row r="15" spans="5:13" x14ac:dyDescent="0.25">
      <c r="E15" s="1"/>
      <c r="F15" s="1"/>
      <c r="G15" s="1"/>
      <c r="H15" s="1"/>
      <c r="I15" s="1"/>
      <c r="J15" s="1"/>
      <c r="K15" s="1"/>
      <c r="L15" s="1"/>
      <c r="M15" s="1"/>
    </row>
    <row r="16" spans="5:13" x14ac:dyDescent="0.25">
      <c r="E16" s="1"/>
      <c r="F16" s="1"/>
      <c r="G16" s="1"/>
      <c r="H16" s="1"/>
      <c r="I16" s="1"/>
      <c r="J16" s="1"/>
      <c r="K16" s="1"/>
      <c r="L16" s="1"/>
      <c r="M16" s="1"/>
    </row>
    <row r="17" spans="5:14" x14ac:dyDescent="0.25">
      <c r="E17" s="1"/>
      <c r="F17" s="1"/>
      <c r="G17" s="1"/>
      <c r="H17" s="1"/>
      <c r="I17" s="1"/>
      <c r="J17" s="1"/>
      <c r="K17" s="1"/>
      <c r="L17" s="1"/>
      <c r="M17" s="1"/>
    </row>
    <row r="18" spans="5:14" x14ac:dyDescent="0.25">
      <c r="E18" s="1"/>
      <c r="F18" s="1"/>
      <c r="G18" s="1"/>
      <c r="H18" s="1"/>
      <c r="I18" s="1"/>
      <c r="J18" s="1"/>
      <c r="K18" s="1"/>
      <c r="L18" s="1"/>
      <c r="M18" s="1"/>
    </row>
    <row r="19" spans="5:14" x14ac:dyDescent="0.25">
      <c r="E19" s="1"/>
      <c r="F19" s="1"/>
      <c r="G19" s="1"/>
      <c r="H19" s="1"/>
      <c r="I19" s="1"/>
      <c r="J19" s="1"/>
      <c r="K19" s="1"/>
      <c r="L19" s="1"/>
      <c r="M19" s="1"/>
    </row>
    <row r="20" spans="5:14" x14ac:dyDescent="0.25">
      <c r="E20" s="1"/>
      <c r="F20" s="1"/>
      <c r="G20" s="1"/>
      <c r="H20" s="1"/>
      <c r="I20" s="1"/>
      <c r="J20" s="1"/>
      <c r="K20" s="1"/>
      <c r="L20" s="1"/>
      <c r="M20" s="1"/>
    </row>
    <row r="21" spans="5:14" x14ac:dyDescent="0.25">
      <c r="E21" s="1"/>
      <c r="F21" s="1"/>
      <c r="G21" s="1"/>
      <c r="H21" s="1"/>
      <c r="I21" s="1"/>
      <c r="J21" s="1"/>
      <c r="K21" s="1"/>
      <c r="L21" s="1"/>
      <c r="M21" s="1"/>
    </row>
    <row r="22" spans="5:14" x14ac:dyDescent="0.25">
      <c r="E22" s="1"/>
      <c r="F22" s="1"/>
      <c r="G22" s="1"/>
      <c r="H22" s="1"/>
      <c r="I22" s="1"/>
      <c r="J22" s="1"/>
      <c r="K22" s="1"/>
      <c r="L22" s="1"/>
      <c r="M22" s="1"/>
    </row>
    <row r="23" spans="5:14" x14ac:dyDescent="0.25">
      <c r="E23" s="1"/>
      <c r="F23" s="1"/>
      <c r="G23" s="1"/>
      <c r="H23" s="1"/>
      <c r="I23" s="1"/>
      <c r="J23" s="1"/>
      <c r="K23" s="1"/>
      <c r="L23" s="1"/>
      <c r="M23" s="1"/>
    </row>
    <row r="24" spans="5:14" x14ac:dyDescent="0.25">
      <c r="E24" s="1"/>
      <c r="F24" s="1"/>
      <c r="G24" s="1"/>
      <c r="H24" s="1"/>
      <c r="I24" s="1"/>
      <c r="J24" s="1"/>
      <c r="K24" s="1"/>
      <c r="L24" s="1"/>
      <c r="M24" s="1"/>
    </row>
    <row r="25" spans="5:14" x14ac:dyDescent="0.25">
      <c r="E25" s="1"/>
      <c r="F25" s="1"/>
      <c r="G25" s="1"/>
      <c r="H25" s="1"/>
      <c r="I25" s="1"/>
      <c r="J25" s="1"/>
      <c r="K25" s="1"/>
      <c r="L25" s="1"/>
      <c r="M25" s="1"/>
    </row>
    <row r="26" spans="5:14" x14ac:dyDescent="0.25">
      <c r="E26" s="1"/>
      <c r="F26" s="1"/>
      <c r="G26" s="1"/>
      <c r="H26" s="1"/>
      <c r="I26" s="1"/>
      <c r="J26" s="1"/>
      <c r="K26" s="1"/>
      <c r="L26" s="1"/>
      <c r="M26" s="1"/>
      <c r="N26" s="35"/>
    </row>
    <row r="27" spans="5:14" x14ac:dyDescent="0.25">
      <c r="E27" s="1"/>
      <c r="F27" s="1"/>
      <c r="G27" s="1"/>
      <c r="H27" s="1"/>
      <c r="I27" s="1"/>
      <c r="J27" s="1"/>
      <c r="K27" s="1"/>
      <c r="L27" s="1"/>
      <c r="M27" s="1"/>
    </row>
    <row r="28" spans="5:14" x14ac:dyDescent="0.25">
      <c r="E28" s="1"/>
      <c r="F28" s="1"/>
      <c r="G28" s="1"/>
      <c r="H28" s="1"/>
      <c r="I28" s="1"/>
      <c r="J28" s="1"/>
      <c r="K28" s="1"/>
      <c r="L28" s="1"/>
      <c r="M28" s="1"/>
    </row>
    <row r="29" spans="5:14" x14ac:dyDescent="0.25">
      <c r="E29" s="1"/>
      <c r="F29" s="1"/>
      <c r="G29" s="1"/>
      <c r="H29" s="1"/>
      <c r="I29" s="1"/>
      <c r="J29" s="1"/>
      <c r="K29" s="1"/>
      <c r="L29" s="1"/>
      <c r="M29" s="1"/>
    </row>
    <row r="30" spans="5:14" x14ac:dyDescent="0.25">
      <c r="E30" s="1"/>
      <c r="F30" s="1"/>
      <c r="G30" s="1"/>
      <c r="H30" s="1"/>
      <c r="I30" s="1"/>
      <c r="J30" s="1"/>
      <c r="K30" s="27" t="s">
        <v>19</v>
      </c>
      <c r="L30" s="1"/>
      <c r="M30" s="1"/>
    </row>
    <row r="31" spans="5:14" x14ac:dyDescent="0.25">
      <c r="E31" s="1"/>
      <c r="F31" s="1"/>
      <c r="G31" s="1"/>
      <c r="H31" s="1"/>
      <c r="I31" s="1"/>
      <c r="J31" s="1"/>
      <c r="K31" s="1"/>
      <c r="L31" s="1"/>
      <c r="M31" s="1"/>
    </row>
    <row r="32" spans="5:14" x14ac:dyDescent="0.25">
      <c r="E32" s="1"/>
      <c r="F32" s="34" t="s">
        <v>28</v>
      </c>
      <c r="G32" s="34"/>
      <c r="H32" s="34"/>
      <c r="I32" s="34"/>
      <c r="J32" s="34"/>
      <c r="K32" s="34"/>
      <c r="L32" s="34"/>
      <c r="M32" s="1"/>
    </row>
    <row r="33" spans="5:13" x14ac:dyDescent="0.25">
      <c r="E33" s="1"/>
      <c r="F33" s="1"/>
      <c r="G33" s="1"/>
      <c r="H33" s="1"/>
      <c r="I33" s="1"/>
      <c r="J33" s="1"/>
      <c r="K33" s="1"/>
      <c r="L33" s="1"/>
      <c r="M33" s="1"/>
    </row>
    <row r="34" spans="5:13" x14ac:dyDescent="0.25">
      <c r="E34" s="1"/>
      <c r="F34" s="1"/>
      <c r="G34" s="1"/>
      <c r="H34" s="1"/>
      <c r="I34" s="1"/>
      <c r="J34" s="1"/>
      <c r="K34" s="1"/>
      <c r="L34" s="1"/>
      <c r="M34" s="1"/>
    </row>
    <row r="35" spans="5:13" x14ac:dyDescent="0.25">
      <c r="E35" s="1"/>
      <c r="F35" s="1"/>
      <c r="G35" s="1"/>
      <c r="H35" s="1"/>
      <c r="I35" s="1"/>
      <c r="J35" s="1"/>
      <c r="K35" s="1"/>
      <c r="L35" s="1"/>
      <c r="M35" s="1"/>
    </row>
    <row r="36" spans="5:13" x14ac:dyDescent="0.25">
      <c r="E36" s="1"/>
      <c r="F36" s="1"/>
      <c r="G36" s="1"/>
      <c r="H36" s="1"/>
      <c r="I36" s="1"/>
      <c r="J36" s="1"/>
      <c r="K36" s="1"/>
      <c r="L36" s="1"/>
      <c r="M36" s="1"/>
    </row>
    <row r="37" spans="5:13" x14ac:dyDescent="0.25">
      <c r="E37" s="1"/>
      <c r="F37" s="1"/>
      <c r="G37" s="1"/>
      <c r="H37" s="1"/>
      <c r="I37" s="1"/>
      <c r="J37" s="1"/>
      <c r="K37" s="1"/>
      <c r="L37" s="1"/>
      <c r="M37" s="1"/>
    </row>
    <row r="38" spans="5:13" x14ac:dyDescent="0.25">
      <c r="E38" s="1"/>
      <c r="F38" s="1"/>
      <c r="G38" s="1"/>
      <c r="H38" s="1"/>
      <c r="I38" s="1"/>
      <c r="J38" s="1"/>
      <c r="K38" s="1"/>
      <c r="L38" s="1"/>
      <c r="M38" s="1"/>
    </row>
    <row r="39" spans="5:13" x14ac:dyDescent="0.25">
      <c r="E39" s="1"/>
      <c r="F39" s="1"/>
      <c r="G39" s="1"/>
      <c r="H39" s="1"/>
      <c r="I39" s="1"/>
      <c r="J39" s="1"/>
      <c r="K39" s="1"/>
      <c r="L39" s="1"/>
      <c r="M39" s="1"/>
    </row>
    <row r="40" spans="5:13" x14ac:dyDescent="0.25">
      <c r="E40" s="1"/>
      <c r="F40" s="1"/>
      <c r="G40" s="1"/>
      <c r="H40" s="1"/>
      <c r="I40" s="1"/>
      <c r="J40" s="1"/>
      <c r="K40" s="1"/>
      <c r="L40" s="1"/>
      <c r="M40" s="1"/>
    </row>
    <row r="41" spans="5:13" x14ac:dyDescent="0.25">
      <c r="E41" s="1"/>
      <c r="F41" s="1"/>
      <c r="G41" s="1"/>
      <c r="H41" s="1"/>
      <c r="I41" s="1"/>
      <c r="J41" s="1"/>
      <c r="K41" s="1"/>
      <c r="L41" s="1"/>
      <c r="M41" s="1"/>
    </row>
    <row r="42" spans="5:13" x14ac:dyDescent="0.25">
      <c r="E42" s="1"/>
      <c r="F42" s="1"/>
      <c r="G42" s="1"/>
      <c r="H42" s="1"/>
      <c r="I42" s="1"/>
      <c r="J42" s="1"/>
      <c r="K42" s="1"/>
      <c r="L42" s="1"/>
      <c r="M42" s="1"/>
    </row>
    <row r="43" spans="5:13" x14ac:dyDescent="0.25">
      <c r="E43" s="1"/>
      <c r="F43" s="1"/>
      <c r="G43" s="1"/>
      <c r="H43" s="1"/>
      <c r="I43" s="1"/>
      <c r="J43" s="1"/>
      <c r="K43" s="1"/>
      <c r="L43" s="1"/>
      <c r="M43" s="1"/>
    </row>
    <row r="44" spans="5:13" x14ac:dyDescent="0.25">
      <c r="E44" s="1"/>
      <c r="F44" s="1"/>
      <c r="G44" s="1"/>
      <c r="H44" s="1"/>
      <c r="I44" s="1"/>
      <c r="J44" s="1"/>
      <c r="K44" s="1"/>
      <c r="L44" s="1"/>
      <c r="M44" s="1"/>
    </row>
    <row r="45" spans="5:13" x14ac:dyDescent="0.25">
      <c r="E45" s="1"/>
      <c r="F45" s="1"/>
      <c r="G45" s="1"/>
      <c r="H45" s="1"/>
      <c r="I45" s="1"/>
      <c r="J45" s="1"/>
      <c r="K45" s="1"/>
      <c r="L45" s="1"/>
      <c r="M45" s="1"/>
    </row>
    <row r="46" spans="5:13" x14ac:dyDescent="0.25">
      <c r="E46" s="1"/>
      <c r="F46" s="1"/>
      <c r="G46" s="1"/>
      <c r="H46" s="1"/>
      <c r="I46" s="1"/>
      <c r="J46" s="1"/>
      <c r="K46" s="1"/>
      <c r="L46" s="1"/>
      <c r="M46" s="1"/>
    </row>
    <row r="47" spans="5:13" x14ac:dyDescent="0.25">
      <c r="E47" s="1"/>
      <c r="F47" s="1"/>
      <c r="G47" s="1"/>
      <c r="H47" s="1"/>
      <c r="I47" s="1"/>
      <c r="J47" s="1"/>
      <c r="K47" s="1"/>
      <c r="L47" s="1"/>
      <c r="M47" s="1"/>
    </row>
    <row r="48" spans="5:13" x14ac:dyDescent="0.25">
      <c r="E48" s="1"/>
      <c r="F48" s="1"/>
      <c r="G48" s="1"/>
      <c r="H48" s="1"/>
      <c r="I48" s="1"/>
      <c r="J48" s="1"/>
      <c r="K48" s="1"/>
      <c r="L48" s="1"/>
      <c r="M48" s="1"/>
    </row>
    <row r="49" spans="5:13" x14ac:dyDescent="0.25">
      <c r="E49" s="1"/>
      <c r="F49" s="1"/>
      <c r="G49" s="1"/>
      <c r="H49" s="1"/>
      <c r="I49" s="1"/>
      <c r="J49" s="1"/>
      <c r="K49" s="1"/>
      <c r="L49" s="1"/>
      <c r="M49" s="1"/>
    </row>
    <row r="50" spans="5:13" x14ac:dyDescent="0.25">
      <c r="E50" s="1"/>
      <c r="F50" s="1"/>
      <c r="G50" s="1"/>
      <c r="H50" s="1"/>
      <c r="I50" s="1"/>
      <c r="J50" s="1"/>
      <c r="K50" s="27" t="s">
        <v>19</v>
      </c>
      <c r="L50" s="1"/>
      <c r="M50" s="1"/>
    </row>
    <row r="51" spans="5:13" x14ac:dyDescent="0.25">
      <c r="E51" s="1"/>
      <c r="F51" s="1"/>
      <c r="G51" s="1"/>
      <c r="H51" s="1"/>
      <c r="I51" s="1"/>
      <c r="J51" s="1"/>
      <c r="K51" s="1"/>
      <c r="L51" s="1"/>
      <c r="M51" s="1"/>
    </row>
    <row r="52" spans="5:13" x14ac:dyDescent="0.25">
      <c r="E52" s="1"/>
      <c r="F52" s="1"/>
      <c r="G52" s="1"/>
      <c r="H52" s="1"/>
      <c r="I52" s="1"/>
      <c r="J52" s="1"/>
      <c r="K52" s="1"/>
      <c r="L52" s="1"/>
      <c r="M52" s="1"/>
    </row>
  </sheetData>
  <sheetProtection algorithmName="SHA-512" hashValue="Sl64fngt8A0L8OPvLRFKAmGkalo/qsyNFYIEZp9goJgo4RPL86N85t/lIIv9sXeeOEUNUW3SxDYc/dldMksa9g==" saltValue="h5ZtXT7mKpSx/rfD1dVDXQ==" spinCount="100000" sheet="1" objects="1" scenarios="1"/>
  <mergeCells count="3">
    <mergeCell ref="F9:L9"/>
    <mergeCell ref="F12:L12"/>
    <mergeCell ref="F32:L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E8:M52"/>
  <sheetViews>
    <sheetView tabSelected="1" workbookViewId="0">
      <selection activeCell="O20" sqref="O20"/>
    </sheetView>
  </sheetViews>
  <sheetFormatPr defaultRowHeight="15" x14ac:dyDescent="0.25"/>
  <cols>
    <col min="2" max="2" width="10.5703125" bestFit="1" customWidth="1"/>
    <col min="4" max="9" width="12.28515625" customWidth="1"/>
    <col min="13" max="13" width="12.5703125" bestFit="1" customWidth="1"/>
  </cols>
  <sheetData>
    <row r="8" spans="5:13" x14ac:dyDescent="0.25">
      <c r="E8" s="1"/>
      <c r="F8" s="1"/>
      <c r="G8" s="1"/>
      <c r="H8" s="1"/>
      <c r="I8" s="1"/>
      <c r="J8" s="1"/>
      <c r="K8" s="1"/>
      <c r="L8" s="1"/>
      <c r="M8" s="1"/>
    </row>
    <row r="9" spans="5:13" ht="21" x14ac:dyDescent="0.35">
      <c r="E9" s="26"/>
      <c r="F9" s="33" t="s">
        <v>24</v>
      </c>
      <c r="G9" s="33"/>
      <c r="H9" s="33"/>
      <c r="I9" s="33"/>
      <c r="J9" s="33"/>
      <c r="K9" s="33"/>
      <c r="L9" s="33"/>
      <c r="M9" s="1"/>
    </row>
    <row r="10" spans="5:13" x14ac:dyDescent="0.25">
      <c r="E10" s="1"/>
      <c r="F10" s="1"/>
      <c r="G10" s="1"/>
      <c r="H10" s="1"/>
      <c r="I10" s="1"/>
      <c r="J10" s="1"/>
      <c r="K10" s="1"/>
      <c r="L10" s="1"/>
      <c r="M10" s="1"/>
    </row>
    <row r="11" spans="5:13" x14ac:dyDescent="0.25">
      <c r="E11" s="1"/>
      <c r="F11" s="1"/>
      <c r="G11" s="1"/>
      <c r="H11" s="1"/>
      <c r="I11" s="1"/>
      <c r="J11" s="1"/>
      <c r="K11" s="1"/>
      <c r="L11" s="1"/>
      <c r="M11" s="1"/>
    </row>
    <row r="12" spans="5:13" x14ac:dyDescent="0.25">
      <c r="E12" s="1"/>
      <c r="F12" s="34" t="s">
        <v>27</v>
      </c>
      <c r="G12" s="34"/>
      <c r="H12" s="34"/>
      <c r="I12" s="34"/>
      <c r="J12" s="34"/>
      <c r="K12" s="34"/>
      <c r="L12" s="34"/>
      <c r="M12" s="1"/>
    </row>
    <row r="13" spans="5:13" x14ac:dyDescent="0.25">
      <c r="E13" s="1"/>
      <c r="F13" s="1"/>
      <c r="G13" s="1"/>
      <c r="H13" s="1"/>
      <c r="I13" s="1"/>
      <c r="J13" s="1"/>
      <c r="K13" s="1"/>
      <c r="L13" s="1"/>
      <c r="M13" s="1"/>
    </row>
    <row r="14" spans="5:13" x14ac:dyDescent="0.25">
      <c r="E14" s="1"/>
      <c r="F14" s="1"/>
      <c r="G14" s="1"/>
      <c r="H14" s="1"/>
      <c r="I14" s="1"/>
      <c r="J14" s="1"/>
      <c r="K14" s="1"/>
      <c r="L14" s="1"/>
      <c r="M14" s="1"/>
    </row>
    <row r="15" spans="5:13" x14ac:dyDescent="0.25">
      <c r="E15" s="1"/>
      <c r="F15" s="1"/>
      <c r="G15" s="1"/>
      <c r="H15" s="1"/>
      <c r="I15" s="1"/>
      <c r="J15" s="1"/>
      <c r="K15" s="1"/>
      <c r="L15" s="1"/>
      <c r="M15" s="1"/>
    </row>
    <row r="16" spans="5:13" x14ac:dyDescent="0.25">
      <c r="E16" s="1"/>
      <c r="F16" s="1"/>
      <c r="G16" s="1"/>
      <c r="H16" s="1"/>
      <c r="I16" s="1"/>
      <c r="J16" s="1"/>
      <c r="K16" s="1"/>
      <c r="L16" s="1"/>
      <c r="M16" s="1"/>
    </row>
    <row r="17" spans="5:13" x14ac:dyDescent="0.25">
      <c r="E17" s="1"/>
      <c r="F17" s="1"/>
      <c r="G17" s="1"/>
      <c r="H17" s="1"/>
      <c r="I17" s="1"/>
      <c r="J17" s="1"/>
      <c r="K17" s="1"/>
      <c r="L17" s="1"/>
      <c r="M17" s="1"/>
    </row>
    <row r="18" spans="5:13" x14ac:dyDescent="0.25">
      <c r="E18" s="1"/>
      <c r="F18" s="1"/>
      <c r="G18" s="1"/>
      <c r="H18" s="1"/>
      <c r="I18" s="1"/>
      <c r="J18" s="1"/>
      <c r="K18" s="1"/>
      <c r="L18" s="1"/>
      <c r="M18" s="1"/>
    </row>
    <row r="19" spans="5:13" x14ac:dyDescent="0.25">
      <c r="E19" s="1"/>
      <c r="F19" s="1"/>
      <c r="G19" s="1"/>
      <c r="H19" s="1"/>
      <c r="I19" s="1"/>
      <c r="J19" s="1"/>
      <c r="K19" s="1"/>
      <c r="L19" s="1"/>
      <c r="M19" s="1"/>
    </row>
    <row r="20" spans="5:13" x14ac:dyDescent="0.25">
      <c r="E20" s="1"/>
      <c r="F20" s="1"/>
      <c r="G20" s="1"/>
      <c r="H20" s="1"/>
      <c r="I20" s="1"/>
      <c r="J20" s="1"/>
      <c r="K20" s="1"/>
      <c r="L20" s="1"/>
      <c r="M20" s="1"/>
    </row>
    <row r="21" spans="5:13" x14ac:dyDescent="0.25">
      <c r="E21" s="1"/>
      <c r="F21" s="1"/>
      <c r="G21" s="1"/>
      <c r="H21" s="1"/>
      <c r="I21" s="1"/>
      <c r="J21" s="1"/>
      <c r="K21" s="1"/>
      <c r="L21" s="1"/>
      <c r="M21" s="1"/>
    </row>
    <row r="22" spans="5:13" x14ac:dyDescent="0.25">
      <c r="E22" s="1"/>
      <c r="F22" s="1"/>
      <c r="G22" s="1"/>
      <c r="H22" s="1"/>
      <c r="I22" s="1"/>
      <c r="J22" s="1"/>
      <c r="K22" s="1"/>
      <c r="L22" s="1"/>
      <c r="M22" s="1"/>
    </row>
    <row r="23" spans="5:13" x14ac:dyDescent="0.25">
      <c r="E23" s="1"/>
      <c r="F23" s="1"/>
      <c r="G23" s="1"/>
      <c r="H23" s="1"/>
      <c r="I23" s="1"/>
      <c r="J23" s="1"/>
      <c r="K23" s="1"/>
      <c r="L23" s="1"/>
      <c r="M23" s="1"/>
    </row>
    <row r="24" spans="5:13" x14ac:dyDescent="0.25">
      <c r="E24" s="1"/>
      <c r="F24" s="1"/>
      <c r="G24" s="1"/>
      <c r="H24" s="1"/>
      <c r="I24" s="1"/>
      <c r="J24" s="1"/>
      <c r="K24" s="1"/>
      <c r="L24" s="1"/>
      <c r="M24" s="1"/>
    </row>
    <row r="25" spans="5:13" x14ac:dyDescent="0.25">
      <c r="E25" s="1"/>
      <c r="F25" s="1"/>
      <c r="G25" s="1"/>
      <c r="H25" s="1"/>
      <c r="I25" s="1"/>
      <c r="J25" s="1"/>
      <c r="K25" s="1"/>
      <c r="L25" s="1"/>
      <c r="M25" s="1"/>
    </row>
    <row r="26" spans="5:13" x14ac:dyDescent="0.25">
      <c r="E26" s="1"/>
      <c r="F26" s="1"/>
      <c r="G26" s="1"/>
      <c r="H26" s="1"/>
      <c r="I26" s="1"/>
      <c r="J26" s="1"/>
      <c r="K26" s="1"/>
      <c r="L26" s="1"/>
      <c r="M26" s="1"/>
    </row>
    <row r="27" spans="5:13" x14ac:dyDescent="0.25">
      <c r="E27" s="1"/>
      <c r="F27" s="1"/>
      <c r="G27" s="1"/>
      <c r="H27" s="1"/>
      <c r="I27" s="1"/>
      <c r="J27" s="1"/>
      <c r="K27" s="1"/>
      <c r="L27" s="1"/>
      <c r="M27" s="1"/>
    </row>
    <row r="28" spans="5:13" x14ac:dyDescent="0.25">
      <c r="E28" s="1"/>
      <c r="F28" s="1"/>
      <c r="G28" s="1"/>
      <c r="H28" s="1"/>
      <c r="I28" s="1"/>
      <c r="J28" s="1"/>
      <c r="K28" s="1"/>
      <c r="L28" s="1"/>
      <c r="M28" s="1"/>
    </row>
    <row r="29" spans="5:13" x14ac:dyDescent="0.25">
      <c r="E29" s="1"/>
      <c r="F29" s="1"/>
      <c r="G29" s="1"/>
      <c r="H29" s="1"/>
      <c r="I29" s="1"/>
      <c r="J29" s="1"/>
      <c r="K29" s="1"/>
      <c r="L29" s="1"/>
      <c r="M29" s="1"/>
    </row>
    <row r="30" spans="5:13" x14ac:dyDescent="0.25">
      <c r="E30" s="1"/>
      <c r="F30" s="1"/>
      <c r="G30" s="1"/>
      <c r="H30" s="1"/>
      <c r="I30" s="1"/>
      <c r="J30" s="1"/>
      <c r="K30" s="36" t="s">
        <v>19</v>
      </c>
      <c r="L30" s="1"/>
      <c r="M30" s="1"/>
    </row>
    <row r="31" spans="5:13" x14ac:dyDescent="0.25">
      <c r="E31" s="1"/>
      <c r="F31" s="1"/>
      <c r="G31" s="1"/>
      <c r="H31" s="1"/>
      <c r="I31" s="1"/>
      <c r="J31" s="1"/>
      <c r="K31" s="1"/>
      <c r="L31" s="1"/>
      <c r="M31" s="1"/>
    </row>
    <row r="32" spans="5:13" x14ac:dyDescent="0.25">
      <c r="E32" s="1"/>
      <c r="F32" s="34" t="s">
        <v>28</v>
      </c>
      <c r="G32" s="34"/>
      <c r="H32" s="34"/>
      <c r="I32" s="34"/>
      <c r="J32" s="34"/>
      <c r="K32" s="34"/>
      <c r="L32" s="34"/>
      <c r="M32" s="1"/>
    </row>
    <row r="33" spans="5:13" x14ac:dyDescent="0.25">
      <c r="E33" s="1"/>
      <c r="F33" s="1"/>
      <c r="G33" s="1"/>
      <c r="H33" s="1"/>
      <c r="I33" s="1"/>
      <c r="J33" s="1"/>
      <c r="K33" s="1"/>
      <c r="L33" s="1"/>
      <c r="M33" s="1"/>
    </row>
    <row r="34" spans="5:13" x14ac:dyDescent="0.25">
      <c r="E34" s="1"/>
      <c r="F34" s="1"/>
      <c r="G34" s="1"/>
      <c r="H34" s="1"/>
      <c r="I34" s="1"/>
      <c r="J34" s="1"/>
      <c r="K34" s="1"/>
      <c r="L34" s="1"/>
      <c r="M34" s="1"/>
    </row>
    <row r="35" spans="5:13" x14ac:dyDescent="0.25">
      <c r="E35" s="1"/>
      <c r="F35" s="1"/>
      <c r="G35" s="1"/>
      <c r="H35" s="1"/>
      <c r="I35" s="1"/>
      <c r="J35" s="1"/>
      <c r="K35" s="1"/>
      <c r="L35" s="1"/>
      <c r="M35" s="1"/>
    </row>
    <row r="36" spans="5:13" x14ac:dyDescent="0.25">
      <c r="E36" s="1"/>
      <c r="F36" s="1"/>
      <c r="G36" s="1"/>
      <c r="H36" s="1"/>
      <c r="I36" s="1"/>
      <c r="J36" s="1"/>
      <c r="K36" s="1"/>
      <c r="L36" s="1"/>
      <c r="M36" s="1"/>
    </row>
    <row r="37" spans="5:13" x14ac:dyDescent="0.25">
      <c r="E37" s="1"/>
      <c r="F37" s="1"/>
      <c r="G37" s="1"/>
      <c r="H37" s="1"/>
      <c r="I37" s="1"/>
      <c r="J37" s="1"/>
      <c r="K37" s="1"/>
      <c r="L37" s="1"/>
      <c r="M37" s="1"/>
    </row>
    <row r="38" spans="5:13" x14ac:dyDescent="0.25">
      <c r="E38" s="1"/>
      <c r="F38" s="1"/>
      <c r="G38" s="1"/>
      <c r="H38" s="1"/>
      <c r="I38" s="1"/>
      <c r="J38" s="1"/>
      <c r="K38" s="1"/>
      <c r="L38" s="1"/>
      <c r="M38" s="1"/>
    </row>
    <row r="39" spans="5:13" x14ac:dyDescent="0.25">
      <c r="E39" s="1"/>
      <c r="F39" s="1"/>
      <c r="G39" s="1"/>
      <c r="H39" s="1"/>
      <c r="I39" s="1"/>
      <c r="J39" s="1"/>
      <c r="K39" s="1"/>
      <c r="L39" s="1"/>
      <c r="M39" s="1"/>
    </row>
    <row r="40" spans="5:13" x14ac:dyDescent="0.25">
      <c r="E40" s="1"/>
      <c r="F40" s="1"/>
      <c r="G40" s="1"/>
      <c r="H40" s="1"/>
      <c r="I40" s="1"/>
      <c r="J40" s="1"/>
      <c r="K40" s="1"/>
      <c r="L40" s="1"/>
      <c r="M40" s="1"/>
    </row>
    <row r="41" spans="5:13" x14ac:dyDescent="0.25">
      <c r="E41" s="1"/>
      <c r="F41" s="1"/>
      <c r="G41" s="1"/>
      <c r="H41" s="1"/>
      <c r="I41" s="1"/>
      <c r="J41" s="1"/>
      <c r="K41" s="1"/>
      <c r="L41" s="1"/>
      <c r="M41" s="1"/>
    </row>
    <row r="42" spans="5:13" x14ac:dyDescent="0.25">
      <c r="E42" s="1"/>
      <c r="F42" s="1"/>
      <c r="G42" s="1"/>
      <c r="H42" s="1"/>
      <c r="I42" s="1"/>
      <c r="J42" s="1"/>
      <c r="K42" s="1"/>
      <c r="L42" s="1"/>
      <c r="M42" s="1"/>
    </row>
    <row r="43" spans="5:13" x14ac:dyDescent="0.25">
      <c r="E43" s="1"/>
      <c r="F43" s="1"/>
      <c r="G43" s="1"/>
      <c r="H43" s="1"/>
      <c r="I43" s="1"/>
      <c r="J43" s="1"/>
      <c r="K43" s="1"/>
      <c r="L43" s="1"/>
      <c r="M43" s="1"/>
    </row>
    <row r="44" spans="5:13" x14ac:dyDescent="0.25">
      <c r="E44" s="1"/>
      <c r="F44" s="1"/>
      <c r="G44" s="1"/>
      <c r="H44" s="1"/>
      <c r="I44" s="1"/>
      <c r="J44" s="1"/>
      <c r="K44" s="1"/>
      <c r="L44" s="1"/>
      <c r="M44" s="1"/>
    </row>
    <row r="45" spans="5:13" x14ac:dyDescent="0.25">
      <c r="E45" s="1"/>
      <c r="F45" s="1"/>
      <c r="G45" s="1"/>
      <c r="H45" s="1"/>
      <c r="I45" s="1"/>
      <c r="J45" s="1"/>
      <c r="K45" s="1"/>
      <c r="L45" s="1"/>
      <c r="M45" s="1"/>
    </row>
    <row r="46" spans="5:13" x14ac:dyDescent="0.25">
      <c r="E46" s="1"/>
      <c r="F46" s="1"/>
      <c r="G46" s="1"/>
      <c r="H46" s="1"/>
      <c r="I46" s="1"/>
      <c r="J46" s="1"/>
      <c r="K46" s="1"/>
      <c r="L46" s="1"/>
      <c r="M46" s="1"/>
    </row>
    <row r="47" spans="5:13" x14ac:dyDescent="0.25">
      <c r="E47" s="1"/>
      <c r="F47" s="1"/>
      <c r="G47" s="1"/>
      <c r="H47" s="1"/>
      <c r="I47" s="1"/>
      <c r="J47" s="1"/>
      <c r="K47" s="1"/>
      <c r="L47" s="1"/>
      <c r="M47" s="1"/>
    </row>
    <row r="48" spans="5:13" x14ac:dyDescent="0.25">
      <c r="E48" s="1"/>
      <c r="F48" s="1"/>
      <c r="G48" s="1"/>
      <c r="H48" s="1"/>
      <c r="I48" s="1"/>
      <c r="J48" s="1"/>
      <c r="K48" s="1"/>
      <c r="L48" s="1"/>
      <c r="M48" s="1"/>
    </row>
    <row r="49" spans="5:13" x14ac:dyDescent="0.25">
      <c r="E49" s="1"/>
      <c r="F49" s="1"/>
      <c r="G49" s="1"/>
      <c r="H49" s="1"/>
      <c r="I49" s="1"/>
      <c r="J49" s="1"/>
      <c r="K49" s="1"/>
      <c r="L49" s="1"/>
      <c r="M49" s="1"/>
    </row>
    <row r="50" spans="5:13" x14ac:dyDescent="0.25">
      <c r="E50" s="1"/>
      <c r="F50" s="1"/>
      <c r="G50" s="1"/>
      <c r="H50" s="1"/>
      <c r="I50" s="1"/>
      <c r="J50" s="1"/>
      <c r="K50" s="27" t="s">
        <v>19</v>
      </c>
      <c r="L50" s="1"/>
      <c r="M50" s="1"/>
    </row>
    <row r="51" spans="5:13" x14ac:dyDescent="0.25">
      <c r="E51" s="1"/>
      <c r="F51" s="1"/>
      <c r="G51" s="1"/>
      <c r="H51" s="1"/>
      <c r="I51" s="1"/>
      <c r="J51" s="1"/>
      <c r="K51" s="1"/>
      <c r="L51" s="1"/>
      <c r="M51" s="1"/>
    </row>
    <row r="52" spans="5:13" x14ac:dyDescent="0.25">
      <c r="E52" s="1"/>
      <c r="F52" s="1"/>
      <c r="G52" s="1"/>
      <c r="H52" s="1"/>
      <c r="I52" s="1"/>
      <c r="J52" s="1"/>
      <c r="K52" s="1"/>
      <c r="L52" s="1"/>
      <c r="M52" s="1"/>
    </row>
  </sheetData>
  <sheetProtection algorithmName="SHA-512" hashValue="6bg6iOSYUqpSvxt4W54EDrPTg1r6zDZF0pLleyiJ7n8T80KuYCEaLCvKLXGMUxoWJbxN9vDdygh7aYFOolillg==" saltValue="mrH80RVX37k1cQscp/+5ug==" spinCount="100000" sheet="1" objects="1" scenarios="1"/>
  <mergeCells count="3">
    <mergeCell ref="F9:L9"/>
    <mergeCell ref="F12:L12"/>
    <mergeCell ref="F32:L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Senza Invalidità pond teste</vt:lpstr>
      <vt:lpstr>Con Invalidità ponder teste</vt:lpstr>
      <vt:lpstr>Senza Invalidità pond spesa</vt:lpstr>
      <vt:lpstr>Con Invalidità pond spesa</vt:lpstr>
      <vt:lpstr>sum</vt:lpstr>
      <vt:lpstr>sum (2)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Cdd</dc:creator>
  <cp:lastModifiedBy>Cdd</cp:lastModifiedBy>
  <dcterms:created xsi:type="dcterms:W3CDTF">2021-12-09T09:53:38Z</dcterms:created>
  <dcterms:modified xsi:type="dcterms:W3CDTF">2021-12-10T13:11:09Z</dcterms:modified>
</cp:coreProperties>
</file>