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D:\Utente_locale\Desktop\"/>
    </mc:Choice>
  </mc:AlternateContent>
  <bookViews>
    <workbookView xWindow="0" yWindow="0" windowWidth="28755" windowHeight="11670" tabRatio="905"/>
  </bookViews>
  <sheets>
    <sheet name="Monitoraggio_Q100_sitoweb_INPS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3" i="2" l="1"/>
  <c r="F44" i="2"/>
  <c r="F45" i="2"/>
  <c r="F46" i="2"/>
  <c r="F47" i="2"/>
  <c r="F48" i="2"/>
  <c r="F49" i="2"/>
  <c r="F50" i="2"/>
  <c r="F51" i="2"/>
  <c r="F53" i="2"/>
  <c r="F54" i="2"/>
  <c r="F55" i="2"/>
  <c r="F57" i="2"/>
  <c r="F58" i="2"/>
  <c r="F43" i="2"/>
  <c r="F35" i="2"/>
  <c r="M35" i="2" l="1"/>
  <c r="L35" i="2"/>
  <c r="M54" i="2" l="1"/>
  <c r="M55" i="2"/>
  <c r="M57" i="2"/>
  <c r="M58" i="2"/>
  <c r="M43" i="2"/>
  <c r="M44" i="2"/>
  <c r="M45" i="2"/>
  <c r="M46" i="2"/>
  <c r="M47" i="2"/>
  <c r="M48" i="2"/>
  <c r="M49" i="2"/>
  <c r="M50" i="2"/>
  <c r="M51" i="2"/>
  <c r="G35" i="2"/>
  <c r="M26" i="2"/>
  <c r="M29" i="2"/>
  <c r="M30" i="2"/>
  <c r="M31" i="2"/>
  <c r="L53" i="2" l="1"/>
  <c r="L26" i="2"/>
  <c r="L44" i="2"/>
  <c r="L54" i="2"/>
  <c r="L43" i="2"/>
  <c r="L50" i="2"/>
  <c r="L45" i="2"/>
  <c r="L46" i="2"/>
  <c r="L47" i="2"/>
  <c r="L48" i="2"/>
  <c r="L49" i="2"/>
  <c r="L51" i="2"/>
  <c r="L55" i="2"/>
  <c r="L58" i="2"/>
  <c r="L57" i="2"/>
  <c r="K26" i="2"/>
  <c r="H26" i="2"/>
  <c r="I42" i="2" s="1"/>
  <c r="G26" i="2"/>
  <c r="H35" i="2"/>
  <c r="H45" i="2" s="1"/>
  <c r="I26" i="2"/>
  <c r="I35" i="2"/>
  <c r="J26" i="2"/>
  <c r="K42" i="2" s="1"/>
  <c r="J35" i="2"/>
  <c r="J45" i="2" s="1"/>
  <c r="K35" i="2"/>
  <c r="G44" i="2"/>
  <c r="H44" i="2"/>
  <c r="I44" i="2"/>
  <c r="J44" i="2"/>
  <c r="K44" i="2"/>
  <c r="G45" i="2"/>
  <c r="I45" i="2"/>
  <c r="K45" i="2"/>
  <c r="G46" i="2"/>
  <c r="H46" i="2"/>
  <c r="I46" i="2"/>
  <c r="J46" i="2"/>
  <c r="K46" i="2"/>
  <c r="G47" i="2"/>
  <c r="I47" i="2"/>
  <c r="K47" i="2"/>
  <c r="G48" i="2"/>
  <c r="H48" i="2"/>
  <c r="I48" i="2"/>
  <c r="J48" i="2"/>
  <c r="K48" i="2"/>
  <c r="G49" i="2"/>
  <c r="I49" i="2"/>
  <c r="K49" i="2"/>
  <c r="G50" i="2"/>
  <c r="H50" i="2"/>
  <c r="I50" i="2"/>
  <c r="J50" i="2"/>
  <c r="K50" i="2"/>
  <c r="G51" i="2"/>
  <c r="I51" i="2"/>
  <c r="K51" i="2"/>
  <c r="G53" i="2"/>
  <c r="H53" i="2"/>
  <c r="I53" i="2"/>
  <c r="J53" i="2"/>
  <c r="K53" i="2"/>
  <c r="G54" i="2"/>
  <c r="I54" i="2"/>
  <c r="K54" i="2"/>
  <c r="G55" i="2"/>
  <c r="H55" i="2"/>
  <c r="I55" i="2"/>
  <c r="J55" i="2"/>
  <c r="K55" i="2"/>
  <c r="G57" i="2"/>
  <c r="I57" i="2"/>
  <c r="K57" i="2"/>
  <c r="G58" i="2"/>
  <c r="H58" i="2"/>
  <c r="I58" i="2"/>
  <c r="J58" i="2"/>
  <c r="K58" i="2"/>
  <c r="H43" i="2"/>
  <c r="I43" i="2"/>
  <c r="J43" i="2"/>
  <c r="K43" i="2"/>
  <c r="G43" i="2"/>
  <c r="F26" i="2"/>
  <c r="F42" i="2" s="1"/>
  <c r="L31" i="2"/>
  <c r="K31" i="2"/>
  <c r="J31" i="2"/>
  <c r="I31" i="2"/>
  <c r="H31" i="2"/>
  <c r="G31" i="2"/>
  <c r="F31" i="2"/>
  <c r="L30" i="2"/>
  <c r="K30" i="2"/>
  <c r="J30" i="2"/>
  <c r="I30" i="2"/>
  <c r="H30" i="2"/>
  <c r="G30" i="2"/>
  <c r="F30" i="2"/>
  <c r="L29" i="2"/>
  <c r="K29" i="2"/>
  <c r="J29" i="2"/>
  <c r="I29" i="2"/>
  <c r="H29" i="2"/>
  <c r="G29" i="2"/>
  <c r="F29" i="2"/>
  <c r="G42" i="2" l="1"/>
  <c r="L42" i="2"/>
  <c r="H42" i="2"/>
  <c r="J42" i="2"/>
  <c r="M42" i="2"/>
  <c r="J57" i="2"/>
  <c r="H57" i="2"/>
  <c r="J54" i="2"/>
  <c r="H54" i="2"/>
  <c r="J51" i="2"/>
  <c r="H51" i="2"/>
  <c r="J49" i="2"/>
  <c r="H49" i="2"/>
  <c r="J47" i="2"/>
  <c r="H47" i="2"/>
</calcChain>
</file>

<file path=xl/sharedStrings.xml><?xml version="1.0" encoding="utf-8"?>
<sst xmlns="http://schemas.openxmlformats.org/spreadsheetml/2006/main" count="52" uniqueCount="29">
  <si>
    <t>FPLD</t>
  </si>
  <si>
    <t>ex INPDAP</t>
  </si>
  <si>
    <t>Spettacolo e Sport</t>
  </si>
  <si>
    <t>Commercianti</t>
  </si>
  <si>
    <t>Artigiani</t>
  </si>
  <si>
    <t>CDCM</t>
  </si>
  <si>
    <t>Fondi Speciali</t>
  </si>
  <si>
    <t>Cumulo</t>
  </si>
  <si>
    <t>&lt;=  63 anni</t>
  </si>
  <si>
    <t>&gt; 63 &lt;= 65</t>
  </si>
  <si>
    <t>&gt; 65</t>
  </si>
  <si>
    <t>Gestione Separata</t>
  </si>
  <si>
    <t>Donna</t>
  </si>
  <si>
    <t>Uomo</t>
  </si>
  <si>
    <t>gg</t>
  </si>
  <si>
    <t>Totale</t>
  </si>
  <si>
    <t>15/03/2019</t>
  </si>
  <si>
    <t>26/03/2019</t>
  </si>
  <si>
    <t>05/04/2019</t>
  </si>
  <si>
    <t>17/04/2019</t>
  </si>
  <si>
    <t>26/04/2019</t>
  </si>
  <si>
    <t>13/05/2019</t>
  </si>
  <si>
    <t>20/06/2019</t>
  </si>
  <si>
    <t>06/09/2019</t>
  </si>
  <si>
    <t>Nuove domande di Q100 alle date dei monitoraggi resi pubblici da INPS</t>
  </si>
  <si>
    <t>Valori mensilizzati su 30 gg</t>
  </si>
  <si>
    <t>Otto edizioni del Monitoraggio INPS tra marzo e settembre 2019</t>
  </si>
  <si>
    <t>Quota 100</t>
  </si>
  <si>
    <t>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</si>
</sst>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6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i/>
      <sz val="11"/>
      <color theme="1"/>
      <name val="Calibri Light"/>
      <family val="2"/>
      <scheme val="major"/>
    </font>
    <font>
      <b/>
      <sz val="11"/>
      <color rgb="FFC00000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/>
      <right style="thin">
        <color auto="1"/>
      </right>
      <top/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4" fillId="2" borderId="0" xfId="0" applyFont="1" applyFill="1"/>
    <xf numFmtId="0" fontId="5" fillId="2" borderId="0" xfId="0" applyFont="1" applyFill="1" applyAlignment="1">
      <alignment horizontal="center" wrapText="1"/>
    </xf>
    <xf numFmtId="16" fontId="6" fillId="3" borderId="2" xfId="0" quotePrefix="1" applyNumberFormat="1" applyFont="1" applyFill="1" applyBorder="1" applyAlignment="1">
      <alignment horizontal="center" vertical="center"/>
    </xf>
    <xf numFmtId="16" fontId="6" fillId="3" borderId="2" xfId="0" quotePrefix="1" applyNumberFormat="1" applyFont="1" applyFill="1" applyBorder="1" applyAlignment="1">
      <alignment horizontal="right" vertical="center"/>
    </xf>
    <xf numFmtId="164" fontId="4" fillId="2" borderId="3" xfId="1" applyNumberFormat="1" applyFont="1" applyFill="1" applyBorder="1"/>
    <xf numFmtId="164" fontId="4" fillId="2" borderId="4" xfId="1" applyNumberFormat="1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right"/>
    </xf>
    <xf numFmtId="164" fontId="4" fillId="2" borderId="0" xfId="1" applyNumberFormat="1" applyFont="1" applyFill="1"/>
    <xf numFmtId="164" fontId="7" fillId="2" borderId="1" xfId="0" applyNumberFormat="1" applyFont="1" applyFill="1" applyBorder="1"/>
    <xf numFmtId="0" fontId="8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164" fontId="4" fillId="2" borderId="0" xfId="1" applyNumberFormat="1" applyFont="1" applyFill="1" applyAlignment="1">
      <alignment horizontal="right"/>
    </xf>
    <xf numFmtId="164" fontId="4" fillId="2" borderId="0" xfId="0" applyNumberFormat="1" applyFont="1" applyFill="1"/>
    <xf numFmtId="0" fontId="9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textRotation="45"/>
    </xf>
  </cellXfs>
  <cellStyles count="14">
    <cellStyle name="Collegamento ipertestuale" xfId="2" builtinId="8" hidden="1"/>
    <cellStyle name="Collegamento ipertestuale" xfId="4" builtinId="8" hidden="1"/>
    <cellStyle name="Collegamento ipertestuale" xfId="6" builtinId="8" hidden="1"/>
    <cellStyle name="Collegamento ipertestuale" xfId="8" builtinId="8" hidden="1"/>
    <cellStyle name="Collegamento ipertestuale" xfId="10" builtinId="8" hidden="1"/>
    <cellStyle name="Collegamento ipertestuale" xfId="12" builtinId="8" hidden="1"/>
    <cellStyle name="Collegamento ipertestuale visitato" xfId="3" builtinId="9" hidden="1"/>
    <cellStyle name="Collegamento ipertestuale visitato" xfId="5" builtinId="9" hidden="1"/>
    <cellStyle name="Collegamento ipertestuale visitato" xfId="7" builtinId="9" hidden="1"/>
    <cellStyle name="Collegamento ipertestuale visitato" xfId="9" builtinId="9" hidden="1"/>
    <cellStyle name="Collegamento ipertestuale visitato" xfId="11" builtinId="9" hidden="1"/>
    <cellStyle name="Collegamento ipertestuale visitato" xfId="13" builtinId="9" hidden="1"/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>
                <a:solidFill>
                  <a:schemeClr val="tx1"/>
                </a:solidFill>
              </a:rPr>
              <a:t>Nuove domande di Q100 per</a:t>
            </a:r>
            <a:r>
              <a:rPr lang="it-IT" sz="1600" baseline="0">
                <a:solidFill>
                  <a:schemeClr val="tx1"/>
                </a:solidFill>
              </a:rPr>
              <a:t> età -</a:t>
            </a:r>
            <a:r>
              <a:rPr lang="it-IT" sz="1600">
                <a:solidFill>
                  <a:schemeClr val="tx1"/>
                </a:solidFill>
              </a:rPr>
              <a:t/>
            </a:r>
            <a:br>
              <a:rPr lang="it-IT" sz="1600">
                <a:solidFill>
                  <a:schemeClr val="tx1"/>
                </a:solidFill>
              </a:rPr>
            </a:br>
            <a:r>
              <a:rPr lang="it-IT" sz="1600">
                <a:solidFill>
                  <a:schemeClr val="tx1"/>
                </a:solidFill>
              </a:rPr>
              <a:t>valori mensilizzati su 30 gg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Monitoraggio_Q100_sitoweb_INPS!$E$53</c:f>
              <c:strCache>
                <c:ptCount val="1"/>
                <c:pt idx="0">
                  <c:v>&lt;=  63 anni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Monitoraggio_Q100_sitoweb_INPS!$F$40:$M$40</c:f>
              <c:strCache>
                <c:ptCount val="8"/>
                <c:pt idx="0">
                  <c:v>15/03/2019</c:v>
                </c:pt>
                <c:pt idx="1">
                  <c:v>26/03/2019</c:v>
                </c:pt>
                <c:pt idx="2">
                  <c:v>05/04/2019</c:v>
                </c:pt>
                <c:pt idx="3">
                  <c:v>17/04/2019</c:v>
                </c:pt>
                <c:pt idx="4">
                  <c:v>26/04/2019</c:v>
                </c:pt>
                <c:pt idx="5">
                  <c:v>13/05/2019</c:v>
                </c:pt>
                <c:pt idx="6">
                  <c:v>20/06/2019</c:v>
                </c:pt>
                <c:pt idx="7">
                  <c:v>06/09/2019</c:v>
                </c:pt>
              </c:strCache>
            </c:strRef>
          </c:cat>
          <c:val>
            <c:numRef>
              <c:f>Monitoraggio_Q100_sitoweb_INPS!$F$53:$M$53</c:f>
              <c:numCache>
                <c:formatCode>_-* #,##0_-;\-* #,##0_-;_-* "-"??_-;_-@_-</c:formatCode>
                <c:ptCount val="8"/>
                <c:pt idx="0">
                  <c:v>12798.648648648648</c:v>
                </c:pt>
                <c:pt idx="1">
                  <c:v>8290.9090909090919</c:v>
                </c:pt>
                <c:pt idx="2">
                  <c:v>11715</c:v>
                </c:pt>
                <c:pt idx="3">
                  <c:v>7362.5</c:v>
                </c:pt>
                <c:pt idx="4">
                  <c:v>4180</c:v>
                </c:pt>
                <c:pt idx="5">
                  <c:v>6167.6470588235297</c:v>
                </c:pt>
                <c:pt idx="6">
                  <c:v>6337.8947368421059</c:v>
                </c:pt>
                <c:pt idx="7">
                  <c:v>5004.6153846153848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506-40A8-A1C3-90A4FD744CA9}"/>
            </c:ext>
          </c:extLst>
        </c:ser>
        <c:ser>
          <c:idx val="1"/>
          <c:order val="1"/>
          <c:tx>
            <c:strRef>
              <c:f>Monitoraggio_Q100_sitoweb_INPS!$E$54</c:f>
              <c:strCache>
                <c:ptCount val="1"/>
                <c:pt idx="0">
                  <c:v>&gt; 63 &lt;= 65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Monitoraggio_Q100_sitoweb_INPS!$F$40:$M$40</c:f>
              <c:strCache>
                <c:ptCount val="8"/>
                <c:pt idx="0">
                  <c:v>15/03/2019</c:v>
                </c:pt>
                <c:pt idx="1">
                  <c:v>26/03/2019</c:v>
                </c:pt>
                <c:pt idx="2">
                  <c:v>05/04/2019</c:v>
                </c:pt>
                <c:pt idx="3">
                  <c:v>17/04/2019</c:v>
                </c:pt>
                <c:pt idx="4">
                  <c:v>26/04/2019</c:v>
                </c:pt>
                <c:pt idx="5">
                  <c:v>13/05/2019</c:v>
                </c:pt>
                <c:pt idx="6">
                  <c:v>20/06/2019</c:v>
                </c:pt>
                <c:pt idx="7">
                  <c:v>06/09/2019</c:v>
                </c:pt>
              </c:strCache>
            </c:strRef>
          </c:cat>
          <c:val>
            <c:numRef>
              <c:f>Monitoraggio_Q100_sitoweb_INPS!$F$54:$M$54</c:f>
              <c:numCache>
                <c:formatCode>_-* #,##0_-;\-* #,##0_-;_-* "-"??_-;_-@_-</c:formatCode>
                <c:ptCount val="8"/>
                <c:pt idx="0">
                  <c:v>17487.56756756757</c:v>
                </c:pt>
                <c:pt idx="1">
                  <c:v>11659.090909090908</c:v>
                </c:pt>
                <c:pt idx="2">
                  <c:v>13533</c:v>
                </c:pt>
                <c:pt idx="3">
                  <c:v>7595</c:v>
                </c:pt>
                <c:pt idx="4">
                  <c:v>4593.333333333333</c:v>
                </c:pt>
                <c:pt idx="5">
                  <c:v>5481.176470588236</c:v>
                </c:pt>
                <c:pt idx="6">
                  <c:v>5695.2631578947367</c:v>
                </c:pt>
                <c:pt idx="7">
                  <c:v>3518.8461538461538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506-40A8-A1C3-90A4FD744CA9}"/>
            </c:ext>
          </c:extLst>
        </c:ser>
        <c:ser>
          <c:idx val="2"/>
          <c:order val="2"/>
          <c:tx>
            <c:strRef>
              <c:f>Monitoraggio_Q100_sitoweb_INPS!$E$55</c:f>
              <c:strCache>
                <c:ptCount val="1"/>
                <c:pt idx="0">
                  <c:v>&gt; 65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Monitoraggio_Q100_sitoweb_INPS!$F$40:$M$40</c:f>
              <c:strCache>
                <c:ptCount val="8"/>
                <c:pt idx="0">
                  <c:v>15/03/2019</c:v>
                </c:pt>
                <c:pt idx="1">
                  <c:v>26/03/2019</c:v>
                </c:pt>
                <c:pt idx="2">
                  <c:v>05/04/2019</c:v>
                </c:pt>
                <c:pt idx="3">
                  <c:v>17/04/2019</c:v>
                </c:pt>
                <c:pt idx="4">
                  <c:v>26/04/2019</c:v>
                </c:pt>
                <c:pt idx="5">
                  <c:v>13/05/2019</c:v>
                </c:pt>
                <c:pt idx="6">
                  <c:v>20/06/2019</c:v>
                </c:pt>
                <c:pt idx="7">
                  <c:v>06/09/2019</c:v>
                </c:pt>
              </c:strCache>
            </c:strRef>
          </c:cat>
          <c:val>
            <c:numRef>
              <c:f>Monitoraggio_Q100_sitoweb_INPS!$F$55:$M$55</c:f>
              <c:numCache>
                <c:formatCode>_-* #,##0_-;\-* #,##0_-;_-* "-"??_-;_-@_-</c:formatCode>
                <c:ptCount val="8"/>
                <c:pt idx="0">
                  <c:v>7640.6756756756758</c:v>
                </c:pt>
                <c:pt idx="1">
                  <c:v>5719.090909090909</c:v>
                </c:pt>
                <c:pt idx="2">
                  <c:v>6342</c:v>
                </c:pt>
                <c:pt idx="3">
                  <c:v>3112.5</c:v>
                </c:pt>
                <c:pt idx="4">
                  <c:v>2070</c:v>
                </c:pt>
                <c:pt idx="5">
                  <c:v>2234.1176470588234</c:v>
                </c:pt>
                <c:pt idx="6">
                  <c:v>2379.4736842105262</c:v>
                </c:pt>
                <c:pt idx="7">
                  <c:v>1436.5384615384617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506-40A8-A1C3-90A4FD744C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403736"/>
        <c:axId val="380407344"/>
      </c:lineChart>
      <c:catAx>
        <c:axId val="38040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0407344"/>
        <c:crosses val="autoZero"/>
        <c:auto val="1"/>
        <c:lblAlgn val="ctr"/>
        <c:lblOffset val="100"/>
        <c:noMultiLvlLbl val="0"/>
      </c:catAx>
      <c:valAx>
        <c:axId val="380407344"/>
        <c:scaling>
          <c:orientation val="minMax"/>
          <c:max val="18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0403736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722296152018702"/>
          <c:y val="0.92176970246862189"/>
          <c:w val="0.86329258420889488"/>
          <c:h val="6.4324830255668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600">
                <a:solidFill>
                  <a:schemeClr val="tx1"/>
                </a:solidFill>
              </a:rPr>
              <a:t>Nuove domande di Q100 per genere -</a:t>
            </a:r>
            <a:br>
              <a:rPr lang="it-IT" sz="1600">
                <a:solidFill>
                  <a:schemeClr val="tx1"/>
                </a:solidFill>
              </a:rPr>
            </a:br>
            <a:r>
              <a:rPr lang="it-IT" sz="1600">
                <a:solidFill>
                  <a:schemeClr val="tx1"/>
                </a:solidFill>
              </a:rPr>
              <a:t>valori mensilizzati su 30 gg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Monitoraggio_Q100_sitoweb_INPS!$E$57</c:f>
              <c:strCache>
                <c:ptCount val="1"/>
                <c:pt idx="0">
                  <c:v>Donna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Monitoraggio_Q100_sitoweb_INPS!$F$40:$M$40</c:f>
              <c:strCache>
                <c:ptCount val="8"/>
                <c:pt idx="0">
                  <c:v>15/03/2019</c:v>
                </c:pt>
                <c:pt idx="1">
                  <c:v>26/03/2019</c:v>
                </c:pt>
                <c:pt idx="2">
                  <c:v>05/04/2019</c:v>
                </c:pt>
                <c:pt idx="3">
                  <c:v>17/04/2019</c:v>
                </c:pt>
                <c:pt idx="4">
                  <c:v>26/04/2019</c:v>
                </c:pt>
                <c:pt idx="5">
                  <c:v>13/05/2019</c:v>
                </c:pt>
                <c:pt idx="6">
                  <c:v>20/06/2019</c:v>
                </c:pt>
                <c:pt idx="7">
                  <c:v>06/09/2019</c:v>
                </c:pt>
              </c:strCache>
            </c:strRef>
          </c:cat>
          <c:val>
            <c:numRef>
              <c:f>Monitoraggio_Q100_sitoweb_INPS!$F$57:$M$57</c:f>
              <c:numCache>
                <c:formatCode>_-* #,##0_-;\-* #,##0_-;_-* "-"??_-;_-@_-</c:formatCode>
                <c:ptCount val="8"/>
                <c:pt idx="0">
                  <c:v>10262.432432432433</c:v>
                </c:pt>
                <c:pt idx="1">
                  <c:v>6054.545454545454</c:v>
                </c:pt>
                <c:pt idx="2">
                  <c:v>7506</c:v>
                </c:pt>
                <c:pt idx="3">
                  <c:v>4375</c:v>
                </c:pt>
                <c:pt idx="4">
                  <c:v>2496.666666666667</c:v>
                </c:pt>
                <c:pt idx="5">
                  <c:v>3303.5294117647063</c:v>
                </c:pt>
                <c:pt idx="6">
                  <c:v>3785.5263157894738</c:v>
                </c:pt>
                <c:pt idx="7">
                  <c:v>2491.5384615384619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2D-4FB9-BDC5-E1EAEC057FB6}"/>
            </c:ext>
          </c:extLst>
        </c:ser>
        <c:ser>
          <c:idx val="1"/>
          <c:order val="1"/>
          <c:tx>
            <c:strRef>
              <c:f>Monitoraggio_Q100_sitoweb_INPS!$E$58</c:f>
              <c:strCache>
                <c:ptCount val="1"/>
                <c:pt idx="0">
                  <c:v>Uomo</c:v>
                </c:pt>
              </c:strCache>
            </c:strRef>
          </c:tx>
          <c:spPr>
            <a:ln w="28575" cap="rnd">
              <a:solidFill>
                <a:schemeClr val="accent5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Monitoraggio_Q100_sitoweb_INPS!$F$40:$M$40</c:f>
              <c:strCache>
                <c:ptCount val="8"/>
                <c:pt idx="0">
                  <c:v>15/03/2019</c:v>
                </c:pt>
                <c:pt idx="1">
                  <c:v>26/03/2019</c:v>
                </c:pt>
                <c:pt idx="2">
                  <c:v>05/04/2019</c:v>
                </c:pt>
                <c:pt idx="3">
                  <c:v>17/04/2019</c:v>
                </c:pt>
                <c:pt idx="4">
                  <c:v>26/04/2019</c:v>
                </c:pt>
                <c:pt idx="5">
                  <c:v>13/05/2019</c:v>
                </c:pt>
                <c:pt idx="6">
                  <c:v>20/06/2019</c:v>
                </c:pt>
                <c:pt idx="7">
                  <c:v>06/09/2019</c:v>
                </c:pt>
              </c:strCache>
            </c:strRef>
          </c:cat>
          <c:val>
            <c:numRef>
              <c:f>Monitoraggio_Q100_sitoweb_INPS!$F$58:$M$58</c:f>
              <c:numCache>
                <c:formatCode>_-* #,##0_-;\-* #,##0_-;_-* "-"??_-;_-@_-</c:formatCode>
                <c:ptCount val="8"/>
                <c:pt idx="0">
                  <c:v>27664.45945945946</c:v>
                </c:pt>
                <c:pt idx="1">
                  <c:v>19614.545454545456</c:v>
                </c:pt>
                <c:pt idx="2">
                  <c:v>24084</c:v>
                </c:pt>
                <c:pt idx="3">
                  <c:v>13695</c:v>
                </c:pt>
                <c:pt idx="4">
                  <c:v>8346.6666666666661</c:v>
                </c:pt>
                <c:pt idx="5">
                  <c:v>10579.411764705881</c:v>
                </c:pt>
                <c:pt idx="6">
                  <c:v>10627.105263157895</c:v>
                </c:pt>
                <c:pt idx="7">
                  <c:v>7468.461538461539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2D-4FB9-BDC5-E1EAEC057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80403736"/>
        <c:axId val="380407344"/>
      </c:lineChart>
      <c:catAx>
        <c:axId val="380403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0407344"/>
        <c:crosses val="autoZero"/>
        <c:auto val="1"/>
        <c:lblAlgn val="ctr"/>
        <c:lblOffset val="100"/>
        <c:noMultiLvlLbl val="0"/>
      </c:catAx>
      <c:valAx>
        <c:axId val="380407344"/>
        <c:scaling>
          <c:orientation val="minMax"/>
          <c:max val="3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_-;\-* #,##0_-;_-* &quot;-&quot;??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380403736"/>
        <c:crosses val="autoZero"/>
        <c:crossBetween val="between"/>
        <c:majorUnit val="25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391692032000248"/>
          <c:y val="0.92176970246862189"/>
          <c:w val="0.64472196343392818"/>
          <c:h val="6.43248302556689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27900</xdr:colOff>
      <xdr:row>59</xdr:row>
      <xdr:rowOff>125076</xdr:rowOff>
    </xdr:from>
    <xdr:to>
      <xdr:col>13</xdr:col>
      <xdr:colOff>19242</xdr:colOff>
      <xdr:row>88</xdr:row>
      <xdr:rowOff>24632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38485</xdr:colOff>
      <xdr:row>88</xdr:row>
      <xdr:rowOff>173182</xdr:rowOff>
    </xdr:from>
    <xdr:to>
      <xdr:col>13</xdr:col>
      <xdr:colOff>28864</xdr:colOff>
      <xdr:row>117</xdr:row>
      <xdr:rowOff>72738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E1:M67"/>
  <sheetViews>
    <sheetView tabSelected="1" topLeftCell="D1" zoomScale="99" zoomScaleNormal="99" zoomScalePageLayoutView="99" workbookViewId="0">
      <selection activeCell="S38" sqref="S38"/>
    </sheetView>
  </sheetViews>
  <sheetFormatPr defaultColWidth="8.85546875" defaultRowHeight="15" x14ac:dyDescent="0.25"/>
  <cols>
    <col min="1" max="4" width="11.28515625" style="1" customWidth="1"/>
    <col min="5" max="5" width="20.28515625" style="1" customWidth="1"/>
    <col min="6" max="13" width="13.7109375" style="1" customWidth="1"/>
    <col min="14" max="16384" width="8.85546875" style="1"/>
  </cols>
  <sheetData>
    <row r="1" spans="5:13" ht="15" customHeight="1" x14ac:dyDescent="0.25"/>
    <row r="2" spans="5:13" ht="15" customHeight="1" x14ac:dyDescent="0.25"/>
    <row r="3" spans="5:13" ht="21" x14ac:dyDescent="0.35">
      <c r="E3" s="17"/>
      <c r="F3" s="2" t="s">
        <v>27</v>
      </c>
      <c r="G3" s="2"/>
      <c r="H3" s="2"/>
      <c r="I3" s="2"/>
      <c r="J3" s="2"/>
      <c r="K3" s="2"/>
      <c r="L3" s="2"/>
      <c r="M3" s="2"/>
    </row>
    <row r="4" spans="5:13" ht="21" x14ac:dyDescent="0.35">
      <c r="F4" s="2" t="s">
        <v>26</v>
      </c>
      <c r="G4" s="2"/>
      <c r="H4" s="2"/>
      <c r="I4" s="2"/>
      <c r="J4" s="2"/>
      <c r="K4" s="2"/>
      <c r="L4" s="2"/>
      <c r="M4" s="2"/>
    </row>
    <row r="6" spans="5:13" ht="15.75" thickBot="1" x14ac:dyDescent="0.3"/>
    <row r="7" spans="5:13" ht="16.5" thickTop="1" thickBot="1" x14ac:dyDescent="0.3">
      <c r="F7" s="3" t="s">
        <v>16</v>
      </c>
      <c r="G7" s="3" t="s">
        <v>17</v>
      </c>
      <c r="H7" s="3" t="s">
        <v>18</v>
      </c>
      <c r="I7" s="3" t="s">
        <v>19</v>
      </c>
      <c r="J7" s="3" t="s">
        <v>20</v>
      </c>
      <c r="K7" s="3" t="s">
        <v>21</v>
      </c>
      <c r="L7" s="3" t="s">
        <v>22</v>
      </c>
      <c r="M7" s="3" t="s">
        <v>23</v>
      </c>
    </row>
    <row r="8" spans="5:13" ht="16.5" thickTop="1" thickBot="1" x14ac:dyDescent="0.3"/>
    <row r="9" spans="5:13" ht="16.5" thickTop="1" thickBot="1" x14ac:dyDescent="0.3">
      <c r="E9" s="4" t="s">
        <v>0</v>
      </c>
      <c r="F9" s="5">
        <v>32648</v>
      </c>
      <c r="G9" s="6">
        <v>36310</v>
      </c>
      <c r="H9" s="6">
        <v>40453</v>
      </c>
      <c r="I9" s="6">
        <v>43268</v>
      </c>
      <c r="J9" s="6">
        <v>44471</v>
      </c>
      <c r="K9" s="6">
        <v>47787</v>
      </c>
      <c r="L9" s="6">
        <v>54615</v>
      </c>
      <c r="M9" s="6">
        <v>65120</v>
      </c>
    </row>
    <row r="10" spans="5:13" ht="16.5" thickTop="1" thickBot="1" x14ac:dyDescent="0.3">
      <c r="E10" s="4" t="s">
        <v>1</v>
      </c>
      <c r="F10" s="5">
        <v>33717</v>
      </c>
      <c r="G10" s="6">
        <v>35835</v>
      </c>
      <c r="H10" s="6">
        <v>38375</v>
      </c>
      <c r="I10" s="6">
        <v>40442</v>
      </c>
      <c r="J10" s="6">
        <v>41307</v>
      </c>
      <c r="K10" s="6">
        <v>43167</v>
      </c>
      <c r="L10" s="6">
        <v>48566</v>
      </c>
      <c r="M10" s="6">
        <v>55167</v>
      </c>
    </row>
    <row r="11" spans="5:13" ht="16.5" thickTop="1" thickBot="1" x14ac:dyDescent="0.3">
      <c r="E11" s="4" t="s">
        <v>2</v>
      </c>
      <c r="F11" s="5">
        <v>332</v>
      </c>
      <c r="G11" s="6">
        <v>372</v>
      </c>
      <c r="H11" s="6">
        <v>418</v>
      </c>
      <c r="I11" s="6">
        <v>448</v>
      </c>
      <c r="J11" s="6">
        <v>461</v>
      </c>
      <c r="K11" s="6">
        <v>492</v>
      </c>
      <c r="L11" s="6">
        <v>578</v>
      </c>
      <c r="M11" s="6">
        <v>677</v>
      </c>
    </row>
    <row r="12" spans="5:13" ht="16.5" thickTop="1" thickBot="1" x14ac:dyDescent="0.3">
      <c r="E12" s="4" t="s">
        <v>3</v>
      </c>
      <c r="F12" s="5">
        <v>7545</v>
      </c>
      <c r="G12" s="6">
        <v>8506</v>
      </c>
      <c r="H12" s="6">
        <v>9535</v>
      </c>
      <c r="I12" s="6">
        <v>10107</v>
      </c>
      <c r="J12" s="6">
        <v>10439</v>
      </c>
      <c r="K12" s="6">
        <v>11135</v>
      </c>
      <c r="L12" s="6">
        <v>12521</v>
      </c>
      <c r="M12" s="6">
        <v>14782</v>
      </c>
    </row>
    <row r="13" spans="5:13" ht="16.5" thickTop="1" thickBot="1" x14ac:dyDescent="0.3">
      <c r="E13" s="4" t="s">
        <v>4</v>
      </c>
      <c r="F13" s="5">
        <v>7930</v>
      </c>
      <c r="G13" s="6">
        <v>8940</v>
      </c>
      <c r="H13" s="6">
        <v>9921</v>
      </c>
      <c r="I13" s="6">
        <v>10511</v>
      </c>
      <c r="J13" s="6">
        <v>10802</v>
      </c>
      <c r="K13" s="6">
        <v>11511</v>
      </c>
      <c r="L13" s="6">
        <v>12978</v>
      </c>
      <c r="M13" s="6">
        <v>15135</v>
      </c>
    </row>
    <row r="14" spans="5:13" ht="16.5" thickTop="1" thickBot="1" x14ac:dyDescent="0.3">
      <c r="E14" s="4" t="s">
        <v>5</v>
      </c>
      <c r="F14" s="5">
        <v>1699</v>
      </c>
      <c r="G14" s="6">
        <v>1974</v>
      </c>
      <c r="H14" s="6">
        <v>2316</v>
      </c>
      <c r="I14" s="6">
        <v>2431</v>
      </c>
      <c r="J14" s="6">
        <v>2501</v>
      </c>
      <c r="K14" s="6">
        <v>2665</v>
      </c>
      <c r="L14" s="6">
        <v>2985</v>
      </c>
      <c r="M14" s="6">
        <v>3466</v>
      </c>
    </row>
    <row r="15" spans="5:13" ht="16.5" thickTop="1" thickBot="1" x14ac:dyDescent="0.3">
      <c r="E15" s="4" t="s">
        <v>11</v>
      </c>
      <c r="F15" s="5">
        <v>96</v>
      </c>
      <c r="G15" s="6">
        <v>106</v>
      </c>
      <c r="H15" s="6">
        <v>114</v>
      </c>
      <c r="I15" s="6">
        <v>122</v>
      </c>
      <c r="J15" s="6">
        <v>125</v>
      </c>
      <c r="K15" s="6">
        <v>129</v>
      </c>
      <c r="L15" s="6">
        <v>145</v>
      </c>
      <c r="M15" s="6">
        <v>161</v>
      </c>
    </row>
    <row r="16" spans="5:13" ht="16.5" thickTop="1" thickBot="1" x14ac:dyDescent="0.3">
      <c r="E16" s="4" t="s">
        <v>6</v>
      </c>
      <c r="F16" s="5">
        <v>4187</v>
      </c>
      <c r="G16" s="6">
        <v>4643</v>
      </c>
      <c r="H16" s="6">
        <v>5241</v>
      </c>
      <c r="I16" s="6">
        <v>5695</v>
      </c>
      <c r="J16" s="6">
        <v>5892</v>
      </c>
      <c r="K16" s="6">
        <v>6409</v>
      </c>
      <c r="L16" s="6">
        <v>7551</v>
      </c>
      <c r="M16" s="6">
        <v>8997</v>
      </c>
    </row>
    <row r="17" spans="5:13" ht="16.5" thickTop="1" thickBot="1" x14ac:dyDescent="0.3">
      <c r="E17" s="4" t="s">
        <v>7</v>
      </c>
      <c r="F17" s="5">
        <v>5399</v>
      </c>
      <c r="G17" s="6">
        <v>6279</v>
      </c>
      <c r="H17" s="6">
        <v>7122</v>
      </c>
      <c r="I17" s="6">
        <v>7699</v>
      </c>
      <c r="J17" s="6">
        <v>7978</v>
      </c>
      <c r="K17" s="6">
        <v>8548</v>
      </c>
      <c r="L17" s="6">
        <v>10160</v>
      </c>
      <c r="M17" s="6">
        <v>12490</v>
      </c>
    </row>
    <row r="18" spans="5:13" ht="16.5" thickTop="1" thickBot="1" x14ac:dyDescent="0.3">
      <c r="E18" s="7"/>
    </row>
    <row r="19" spans="5:13" ht="16.5" thickTop="1" thickBot="1" x14ac:dyDescent="0.3">
      <c r="E19" s="4" t="s">
        <v>8</v>
      </c>
      <c r="F19" s="5">
        <v>31570</v>
      </c>
      <c r="G19" s="6">
        <v>34610</v>
      </c>
      <c r="H19" s="6">
        <v>38515</v>
      </c>
      <c r="I19" s="6">
        <v>41460</v>
      </c>
      <c r="J19" s="6">
        <v>42714</v>
      </c>
      <c r="K19" s="6">
        <v>46209</v>
      </c>
      <c r="L19" s="6">
        <v>54237</v>
      </c>
      <c r="M19" s="6">
        <v>67249</v>
      </c>
    </row>
    <row r="20" spans="5:13" ht="16.5" thickTop="1" thickBot="1" x14ac:dyDescent="0.3">
      <c r="E20" s="4" t="s">
        <v>9</v>
      </c>
      <c r="F20" s="5">
        <v>43136</v>
      </c>
      <c r="G20" s="6">
        <v>47411</v>
      </c>
      <c r="H20" s="6">
        <v>51922</v>
      </c>
      <c r="I20" s="6">
        <v>54960</v>
      </c>
      <c r="J20" s="6">
        <v>56338</v>
      </c>
      <c r="K20" s="6">
        <v>59444</v>
      </c>
      <c r="L20" s="6">
        <v>66658</v>
      </c>
      <c r="M20" s="6">
        <v>75807</v>
      </c>
    </row>
    <row r="21" spans="5:13" ht="16.5" thickTop="1" thickBot="1" x14ac:dyDescent="0.3">
      <c r="E21" s="4" t="s">
        <v>10</v>
      </c>
      <c r="F21" s="5">
        <v>18847</v>
      </c>
      <c r="G21" s="6">
        <v>20944</v>
      </c>
      <c r="H21" s="6">
        <v>23058</v>
      </c>
      <c r="I21" s="6">
        <v>24303</v>
      </c>
      <c r="J21" s="6">
        <v>24924</v>
      </c>
      <c r="K21" s="6">
        <v>26190</v>
      </c>
      <c r="L21" s="6">
        <v>29204</v>
      </c>
      <c r="M21" s="6">
        <v>32939</v>
      </c>
    </row>
    <row r="22" spans="5:13" ht="16.5" thickTop="1" thickBot="1" x14ac:dyDescent="0.3">
      <c r="E22" s="8"/>
      <c r="F22" s="9"/>
      <c r="G22" s="9"/>
      <c r="H22" s="9"/>
      <c r="I22" s="9"/>
      <c r="J22" s="9"/>
      <c r="K22" s="9"/>
      <c r="L22" s="9"/>
      <c r="M22" s="9"/>
    </row>
    <row r="23" spans="5:13" ht="16.5" thickTop="1" thickBot="1" x14ac:dyDescent="0.3">
      <c r="E23" s="4" t="s">
        <v>12</v>
      </c>
      <c r="F23" s="5">
        <v>25314</v>
      </c>
      <c r="G23" s="6">
        <v>27534</v>
      </c>
      <c r="H23" s="6">
        <v>30036</v>
      </c>
      <c r="I23" s="6">
        <v>31786</v>
      </c>
      <c r="J23" s="6">
        <v>32535</v>
      </c>
      <c r="K23" s="6">
        <v>34407</v>
      </c>
      <c r="L23" s="6">
        <v>39202</v>
      </c>
      <c r="M23" s="6">
        <v>45680</v>
      </c>
    </row>
    <row r="24" spans="5:13" ht="16.5" thickTop="1" thickBot="1" x14ac:dyDescent="0.3">
      <c r="E24" s="4" t="s">
        <v>13</v>
      </c>
      <c r="F24" s="5">
        <v>68239</v>
      </c>
      <c r="G24" s="6">
        <v>75431</v>
      </c>
      <c r="H24" s="6">
        <v>83459</v>
      </c>
      <c r="I24" s="6">
        <v>88937</v>
      </c>
      <c r="J24" s="6">
        <v>91441</v>
      </c>
      <c r="K24" s="6">
        <v>97436</v>
      </c>
      <c r="L24" s="6">
        <v>110897</v>
      </c>
      <c r="M24" s="6">
        <v>130315</v>
      </c>
    </row>
    <row r="25" spans="5:13" ht="16.5" thickTop="1" thickBot="1" x14ac:dyDescent="0.3"/>
    <row r="26" spans="5:13" ht="16.5" thickTop="1" thickBot="1" x14ac:dyDescent="0.3">
      <c r="E26" s="4" t="s">
        <v>15</v>
      </c>
      <c r="F26" s="5">
        <f>F9+F10+F11+F12+F13+F14+F15+F16+F17</f>
        <v>93553</v>
      </c>
      <c r="G26" s="6">
        <f t="shared" ref="G26:L26" si="0">G9+G10+G11+G12+G13+G14+G15+G16+G17</f>
        <v>102965</v>
      </c>
      <c r="H26" s="6">
        <f t="shared" si="0"/>
        <v>113495</v>
      </c>
      <c r="I26" s="6">
        <f t="shared" si="0"/>
        <v>120723</v>
      </c>
      <c r="J26" s="6">
        <f t="shared" si="0"/>
        <v>123976</v>
      </c>
      <c r="K26" s="6">
        <f t="shared" si="0"/>
        <v>131843</v>
      </c>
      <c r="L26" s="6">
        <f t="shared" si="0"/>
        <v>150099</v>
      </c>
      <c r="M26" s="6">
        <f t="shared" ref="M26" si="1">M9+M10+M11+M12+M13+M14+M15+M16+M17</f>
        <v>175995</v>
      </c>
    </row>
    <row r="27" spans="5:13" ht="15.75" thickTop="1" x14ac:dyDescent="0.25"/>
    <row r="29" spans="5:13" x14ac:dyDescent="0.25">
      <c r="E29" s="18" t="s">
        <v>28</v>
      </c>
      <c r="F29" s="10">
        <f t="shared" ref="F29:L29" si="2">SUM(F9:F17)</f>
        <v>93553</v>
      </c>
      <c r="G29" s="10">
        <f t="shared" si="2"/>
        <v>102965</v>
      </c>
      <c r="H29" s="10">
        <f t="shared" si="2"/>
        <v>113495</v>
      </c>
      <c r="I29" s="10">
        <f t="shared" si="2"/>
        <v>120723</v>
      </c>
      <c r="J29" s="10">
        <f t="shared" si="2"/>
        <v>123976</v>
      </c>
      <c r="K29" s="10">
        <f t="shared" si="2"/>
        <v>131843</v>
      </c>
      <c r="L29" s="10">
        <f t="shared" si="2"/>
        <v>150099</v>
      </c>
      <c r="M29" s="10">
        <f t="shared" ref="M29" si="3">SUM(M9:M17)</f>
        <v>175995</v>
      </c>
    </row>
    <row r="30" spans="5:13" x14ac:dyDescent="0.25">
      <c r="E30" s="18"/>
      <c r="F30" s="10">
        <f t="shared" ref="F30:L30" si="4">SUM(F19:F21)</f>
        <v>93553</v>
      </c>
      <c r="G30" s="10">
        <f t="shared" si="4"/>
        <v>102965</v>
      </c>
      <c r="H30" s="10">
        <f t="shared" si="4"/>
        <v>113495</v>
      </c>
      <c r="I30" s="10">
        <f t="shared" si="4"/>
        <v>120723</v>
      </c>
      <c r="J30" s="10">
        <f t="shared" si="4"/>
        <v>123976</v>
      </c>
      <c r="K30" s="10">
        <f t="shared" si="4"/>
        <v>131843</v>
      </c>
      <c r="L30" s="10">
        <f t="shared" si="4"/>
        <v>150099</v>
      </c>
      <c r="M30" s="10">
        <f t="shared" ref="M30" si="5">SUM(M19:M21)</f>
        <v>175995</v>
      </c>
    </row>
    <row r="31" spans="5:13" x14ac:dyDescent="0.25">
      <c r="E31" s="18"/>
      <c r="F31" s="10">
        <f t="shared" ref="F31:L31" si="6">SUM(F23:F24)</f>
        <v>93553</v>
      </c>
      <c r="G31" s="10">
        <f t="shared" si="6"/>
        <v>102965</v>
      </c>
      <c r="H31" s="10">
        <f t="shared" si="6"/>
        <v>113495</v>
      </c>
      <c r="I31" s="10">
        <f t="shared" si="6"/>
        <v>120723</v>
      </c>
      <c r="J31" s="10">
        <f t="shared" si="6"/>
        <v>123976</v>
      </c>
      <c r="K31" s="10">
        <f t="shared" si="6"/>
        <v>131843</v>
      </c>
      <c r="L31" s="10">
        <f t="shared" si="6"/>
        <v>150099</v>
      </c>
      <c r="M31" s="10">
        <f t="shared" ref="M31" si="7">SUM(M23:M24)</f>
        <v>175995</v>
      </c>
    </row>
    <row r="35" spans="5:13" x14ac:dyDescent="0.25">
      <c r="E35" s="11" t="s">
        <v>14</v>
      </c>
      <c r="F35" s="12">
        <f>31+28+15</f>
        <v>74</v>
      </c>
      <c r="G35" s="12">
        <f>26-15</f>
        <v>11</v>
      </c>
      <c r="H35" s="12">
        <f>(31-26)+5</f>
        <v>10</v>
      </c>
      <c r="I35" s="12">
        <f>17-5</f>
        <v>12</v>
      </c>
      <c r="J35" s="12">
        <f>26-17</f>
        <v>9</v>
      </c>
      <c r="K35" s="12">
        <f>(30-26)+13</f>
        <v>17</v>
      </c>
      <c r="L35" s="12">
        <f>(31-13)+20</f>
        <v>38</v>
      </c>
      <c r="M35" s="12">
        <f>(30-20)+31+31+6</f>
        <v>78</v>
      </c>
    </row>
    <row r="36" spans="5:13" x14ac:dyDescent="0.25">
      <c r="E36" s="13"/>
      <c r="F36" s="13"/>
      <c r="G36" s="13"/>
      <c r="H36" s="13"/>
      <c r="I36" s="13"/>
      <c r="J36" s="13"/>
      <c r="K36" s="13"/>
      <c r="L36" s="13"/>
      <c r="M36" s="13"/>
    </row>
    <row r="37" spans="5:13" ht="21" x14ac:dyDescent="0.35">
      <c r="F37" s="2" t="s">
        <v>24</v>
      </c>
      <c r="G37" s="2"/>
      <c r="H37" s="2"/>
      <c r="I37" s="2"/>
      <c r="J37" s="2"/>
      <c r="K37" s="2"/>
      <c r="L37" s="2"/>
      <c r="M37" s="2"/>
    </row>
    <row r="38" spans="5:13" ht="21" x14ac:dyDescent="0.35">
      <c r="F38" s="2" t="s">
        <v>25</v>
      </c>
      <c r="G38" s="2"/>
      <c r="H38" s="2"/>
      <c r="I38" s="2"/>
      <c r="J38" s="2"/>
      <c r="K38" s="2"/>
      <c r="L38" s="2"/>
      <c r="M38" s="2"/>
    </row>
    <row r="39" spans="5:13" ht="15.75" thickBot="1" x14ac:dyDescent="0.3">
      <c r="F39" s="14"/>
      <c r="G39" s="14"/>
      <c r="H39" s="14"/>
      <c r="I39" s="14"/>
      <c r="J39" s="14"/>
      <c r="K39" s="14"/>
      <c r="L39" s="14"/>
      <c r="M39" s="14"/>
    </row>
    <row r="40" spans="5:13" ht="16.5" thickTop="1" thickBot="1" x14ac:dyDescent="0.3">
      <c r="F40" s="3" t="s">
        <v>16</v>
      </c>
      <c r="G40" s="3" t="s">
        <v>17</v>
      </c>
      <c r="H40" s="3" t="s">
        <v>18</v>
      </c>
      <c r="I40" s="3" t="s">
        <v>19</v>
      </c>
      <c r="J40" s="3" t="s">
        <v>20</v>
      </c>
      <c r="K40" s="3" t="s">
        <v>21</v>
      </c>
      <c r="L40" s="3" t="s">
        <v>22</v>
      </c>
      <c r="M40" s="3" t="s">
        <v>23</v>
      </c>
    </row>
    <row r="41" spans="5:13" ht="16.5" thickTop="1" thickBot="1" x14ac:dyDescent="0.3"/>
    <row r="42" spans="5:13" ht="16.5" thickTop="1" thickBot="1" x14ac:dyDescent="0.3">
      <c r="E42" s="4" t="s">
        <v>15</v>
      </c>
      <c r="F42" s="5">
        <f>F26/F$35*30</f>
        <v>37926.891891891893</v>
      </c>
      <c r="G42" s="6">
        <f>(G26-F26)/G$35*30</f>
        <v>25669.090909090908</v>
      </c>
      <c r="H42" s="6">
        <f t="shared" ref="H42:K42" si="8">(H26-G26)/H$35*30</f>
        <v>31590</v>
      </c>
      <c r="I42" s="6">
        <f t="shared" si="8"/>
        <v>18070</v>
      </c>
      <c r="J42" s="6">
        <f t="shared" si="8"/>
        <v>10843.333333333334</v>
      </c>
      <c r="K42" s="6">
        <f t="shared" si="8"/>
        <v>13882.941176470587</v>
      </c>
      <c r="L42" s="6">
        <f>(L26-K26)/L$35*30</f>
        <v>14412.631578947368</v>
      </c>
      <c r="M42" s="6">
        <f>(M26-L26)/M$35*30</f>
        <v>9960</v>
      </c>
    </row>
    <row r="43" spans="5:13" ht="16.5" thickTop="1" thickBot="1" x14ac:dyDescent="0.3">
      <c r="E43" s="4" t="s">
        <v>0</v>
      </c>
      <c r="F43" s="5">
        <f>F9/F$35*30</f>
        <v>13235.675675675675</v>
      </c>
      <c r="G43" s="6">
        <f>(G9-F9)/G$35*30</f>
        <v>9987.2727272727279</v>
      </c>
      <c r="H43" s="6">
        <f t="shared" ref="H43:M43" si="9">(H9-G9)/H$35*30</f>
        <v>12429</v>
      </c>
      <c r="I43" s="6">
        <f t="shared" si="9"/>
        <v>7037.5</v>
      </c>
      <c r="J43" s="6">
        <f t="shared" si="9"/>
        <v>4009.9999999999995</v>
      </c>
      <c r="K43" s="6">
        <f t="shared" si="9"/>
        <v>5851.7647058823532</v>
      </c>
      <c r="L43" s="6">
        <f t="shared" si="9"/>
        <v>5390.5263157894733</v>
      </c>
      <c r="M43" s="6">
        <f t="shared" si="9"/>
        <v>4040.3846153846152</v>
      </c>
    </row>
    <row r="44" spans="5:13" ht="16.5" thickTop="1" thickBot="1" x14ac:dyDescent="0.3">
      <c r="E44" s="4" t="s">
        <v>1</v>
      </c>
      <c r="F44" s="5">
        <f>F10/F$35*30</f>
        <v>13669.054054054055</v>
      </c>
      <c r="G44" s="6">
        <f t="shared" ref="G44:M44" si="10">(G10-F10)/G$35*30</f>
        <v>5776.363636363636</v>
      </c>
      <c r="H44" s="6">
        <f t="shared" si="10"/>
        <v>7620</v>
      </c>
      <c r="I44" s="6">
        <f t="shared" si="10"/>
        <v>5167.5</v>
      </c>
      <c r="J44" s="6">
        <f t="shared" si="10"/>
        <v>2883.3333333333335</v>
      </c>
      <c r="K44" s="6">
        <f t="shared" si="10"/>
        <v>3282.3529411764703</v>
      </c>
      <c r="L44" s="6">
        <f t="shared" si="10"/>
        <v>4262.3684210526317</v>
      </c>
      <c r="M44" s="6">
        <f t="shared" si="10"/>
        <v>2538.8461538461538</v>
      </c>
    </row>
    <row r="45" spans="5:13" ht="16.5" thickTop="1" thickBot="1" x14ac:dyDescent="0.3">
      <c r="E45" s="4" t="s">
        <v>2</v>
      </c>
      <c r="F45" s="5">
        <f>F11/F$35*30</f>
        <v>134.59459459459461</v>
      </c>
      <c r="G45" s="6">
        <f t="shared" ref="G45:M45" si="11">(G11-F11)/G$35*30</f>
        <v>109.09090909090909</v>
      </c>
      <c r="H45" s="6">
        <f t="shared" si="11"/>
        <v>138</v>
      </c>
      <c r="I45" s="6">
        <f t="shared" si="11"/>
        <v>75</v>
      </c>
      <c r="J45" s="6">
        <f t="shared" si="11"/>
        <v>43.333333333333336</v>
      </c>
      <c r="K45" s="6">
        <f t="shared" si="11"/>
        <v>54.705882352941174</v>
      </c>
      <c r="L45" s="6">
        <f t="shared" si="11"/>
        <v>67.89473684210526</v>
      </c>
      <c r="M45" s="6">
        <f t="shared" si="11"/>
        <v>38.076923076923073</v>
      </c>
    </row>
    <row r="46" spans="5:13" ht="16.5" thickTop="1" thickBot="1" x14ac:dyDescent="0.3">
      <c r="E46" s="4" t="s">
        <v>3</v>
      </c>
      <c r="F46" s="5">
        <f>F12/F$35*30</f>
        <v>3058.7837837837837</v>
      </c>
      <c r="G46" s="6">
        <f t="shared" ref="G46:M46" si="12">(G12-F12)/G$35*30</f>
        <v>2620.909090909091</v>
      </c>
      <c r="H46" s="6">
        <f t="shared" si="12"/>
        <v>3087</v>
      </c>
      <c r="I46" s="6">
        <f t="shared" si="12"/>
        <v>1430</v>
      </c>
      <c r="J46" s="6">
        <f t="shared" si="12"/>
        <v>1106.6666666666665</v>
      </c>
      <c r="K46" s="6">
        <f t="shared" si="12"/>
        <v>1228.2352941176468</v>
      </c>
      <c r="L46" s="6">
        <f t="shared" si="12"/>
        <v>1094.2105263157894</v>
      </c>
      <c r="M46" s="6">
        <f t="shared" si="12"/>
        <v>869.61538461538453</v>
      </c>
    </row>
    <row r="47" spans="5:13" ht="16.5" thickTop="1" thickBot="1" x14ac:dyDescent="0.3">
      <c r="E47" s="4" t="s">
        <v>4</v>
      </c>
      <c r="F47" s="5">
        <f>F13/F$35*30</f>
        <v>3214.864864864865</v>
      </c>
      <c r="G47" s="6">
        <f t="shared" ref="G47:M47" si="13">(G13-F13)/G$35*30</f>
        <v>2754.5454545454545</v>
      </c>
      <c r="H47" s="6">
        <f t="shared" si="13"/>
        <v>2943</v>
      </c>
      <c r="I47" s="6">
        <f t="shared" si="13"/>
        <v>1475</v>
      </c>
      <c r="J47" s="6">
        <f t="shared" si="13"/>
        <v>970.00000000000011</v>
      </c>
      <c r="K47" s="6">
        <f t="shared" si="13"/>
        <v>1251.1764705882351</v>
      </c>
      <c r="L47" s="6">
        <f t="shared" si="13"/>
        <v>1158.1578947368421</v>
      </c>
      <c r="M47" s="6">
        <f t="shared" si="13"/>
        <v>829.61538461538464</v>
      </c>
    </row>
    <row r="48" spans="5:13" ht="16.5" thickTop="1" thickBot="1" x14ac:dyDescent="0.3">
      <c r="E48" s="4" t="s">
        <v>5</v>
      </c>
      <c r="F48" s="5">
        <f>F14/F$35*30</f>
        <v>688.78378378378375</v>
      </c>
      <c r="G48" s="6">
        <f t="shared" ref="G48:K48" si="14">(G14-F14)/G$35*30</f>
        <v>750</v>
      </c>
      <c r="H48" s="6">
        <f t="shared" si="14"/>
        <v>1026</v>
      </c>
      <c r="I48" s="6">
        <f t="shared" si="14"/>
        <v>287.5</v>
      </c>
      <c r="J48" s="6">
        <f t="shared" si="14"/>
        <v>233.33333333333334</v>
      </c>
      <c r="K48" s="6">
        <f t="shared" si="14"/>
        <v>289.41176470588232</v>
      </c>
      <c r="L48" s="6">
        <f>(L14-K14)/L$35*30</f>
        <v>252.63157894736841</v>
      </c>
      <c r="M48" s="6">
        <f>(M14-L14)/M$35*30</f>
        <v>185</v>
      </c>
    </row>
    <row r="49" spans="5:13" ht="16.5" thickTop="1" thickBot="1" x14ac:dyDescent="0.3">
      <c r="E49" s="4" t="s">
        <v>11</v>
      </c>
      <c r="F49" s="5">
        <f>F15/F$35*30</f>
        <v>38.918918918918919</v>
      </c>
      <c r="G49" s="6">
        <f t="shared" ref="G49:M49" si="15">(G15-F15)/G$35*30</f>
        <v>27.272727272727273</v>
      </c>
      <c r="H49" s="6">
        <f t="shared" si="15"/>
        <v>24</v>
      </c>
      <c r="I49" s="6">
        <f t="shared" si="15"/>
        <v>20</v>
      </c>
      <c r="J49" s="6">
        <f t="shared" si="15"/>
        <v>10</v>
      </c>
      <c r="K49" s="6">
        <f t="shared" si="15"/>
        <v>7.0588235294117645</v>
      </c>
      <c r="L49" s="6">
        <f t="shared" si="15"/>
        <v>12.631578947368421</v>
      </c>
      <c r="M49" s="6">
        <f t="shared" si="15"/>
        <v>6.1538461538461533</v>
      </c>
    </row>
    <row r="50" spans="5:13" ht="16.5" thickTop="1" thickBot="1" x14ac:dyDescent="0.3">
      <c r="E50" s="4" t="s">
        <v>6</v>
      </c>
      <c r="F50" s="5">
        <f>F16/F$35*30</f>
        <v>1697.4324324324325</v>
      </c>
      <c r="G50" s="6">
        <f t="shared" ref="G50:K50" si="16">(G16-F16)/G$35*30</f>
        <v>1243.6363636363635</v>
      </c>
      <c r="H50" s="6">
        <f t="shared" si="16"/>
        <v>1794</v>
      </c>
      <c r="I50" s="6">
        <f t="shared" si="16"/>
        <v>1135</v>
      </c>
      <c r="J50" s="6">
        <f t="shared" si="16"/>
        <v>656.66666666666663</v>
      </c>
      <c r="K50" s="6">
        <f t="shared" si="16"/>
        <v>912.35294117647049</v>
      </c>
      <c r="L50" s="6">
        <f>(L16-K16)/L$35*30</f>
        <v>901.57894736842104</v>
      </c>
      <c r="M50" s="6">
        <f>(M16-L16)/M$35*30</f>
        <v>556.15384615384619</v>
      </c>
    </row>
    <row r="51" spans="5:13" ht="16.5" thickTop="1" thickBot="1" x14ac:dyDescent="0.3">
      <c r="E51" s="4" t="s">
        <v>7</v>
      </c>
      <c r="F51" s="5">
        <f>F17/F$35*30</f>
        <v>2188.7837837837837</v>
      </c>
      <c r="G51" s="6">
        <f t="shared" ref="G51:K51" si="17">(G17-F17)/G$35*30</f>
        <v>2400</v>
      </c>
      <c r="H51" s="6">
        <f t="shared" si="17"/>
        <v>2529</v>
      </c>
      <c r="I51" s="6">
        <f t="shared" si="17"/>
        <v>1442.5</v>
      </c>
      <c r="J51" s="6">
        <f t="shared" si="17"/>
        <v>930</v>
      </c>
      <c r="K51" s="6">
        <f t="shared" si="17"/>
        <v>1005.8823529411766</v>
      </c>
      <c r="L51" s="6">
        <f>(L17-K17)/L$35*30</f>
        <v>1272.6315789473683</v>
      </c>
      <c r="M51" s="6">
        <f>(M17-L17)/M$35*30</f>
        <v>896.15384615384619</v>
      </c>
    </row>
    <row r="52" spans="5:13" ht="16.5" thickTop="1" thickBot="1" x14ac:dyDescent="0.3">
      <c r="E52" s="15"/>
      <c r="F52" s="9"/>
      <c r="G52" s="9"/>
      <c r="H52" s="9"/>
      <c r="I52" s="9"/>
      <c r="J52" s="9"/>
      <c r="K52" s="9"/>
      <c r="L52" s="9"/>
      <c r="M52" s="9"/>
    </row>
    <row r="53" spans="5:13" ht="16.5" thickTop="1" thickBot="1" x14ac:dyDescent="0.3">
      <c r="E53" s="4" t="s">
        <v>8</v>
      </c>
      <c r="F53" s="5">
        <f>F19/F$35*30</f>
        <v>12798.648648648648</v>
      </c>
      <c r="G53" s="6">
        <f t="shared" ref="G53:K53" si="18">(G19-F19)/G$35*30</f>
        <v>8290.9090909090919</v>
      </c>
      <c r="H53" s="6">
        <f t="shared" si="18"/>
        <v>11715</v>
      </c>
      <c r="I53" s="6">
        <f t="shared" si="18"/>
        <v>7362.5</v>
      </c>
      <c r="J53" s="6">
        <f t="shared" si="18"/>
        <v>4180</v>
      </c>
      <c r="K53" s="6">
        <f t="shared" si="18"/>
        <v>6167.6470588235297</v>
      </c>
      <c r="L53" s="6">
        <f>(L19-K19)/L$35*30</f>
        <v>6337.8947368421059</v>
      </c>
      <c r="M53" s="6">
        <f>(M19-L19)/M$35*30</f>
        <v>5004.6153846153848</v>
      </c>
    </row>
    <row r="54" spans="5:13" ht="16.5" thickTop="1" thickBot="1" x14ac:dyDescent="0.3">
      <c r="E54" s="4" t="s">
        <v>9</v>
      </c>
      <c r="F54" s="5">
        <f>F20/F$35*30</f>
        <v>17487.56756756757</v>
      </c>
      <c r="G54" s="6">
        <f t="shared" ref="G54:M54" si="19">(G20-F20)/G$35*30</f>
        <v>11659.090909090908</v>
      </c>
      <c r="H54" s="6">
        <f t="shared" si="19"/>
        <v>13533</v>
      </c>
      <c r="I54" s="6">
        <f t="shared" si="19"/>
        <v>7595</v>
      </c>
      <c r="J54" s="6">
        <f t="shared" si="19"/>
        <v>4593.333333333333</v>
      </c>
      <c r="K54" s="6">
        <f t="shared" si="19"/>
        <v>5481.176470588236</v>
      </c>
      <c r="L54" s="6">
        <f t="shared" si="19"/>
        <v>5695.2631578947367</v>
      </c>
      <c r="M54" s="6">
        <f t="shared" si="19"/>
        <v>3518.8461538461538</v>
      </c>
    </row>
    <row r="55" spans="5:13" ht="16.5" thickTop="1" thickBot="1" x14ac:dyDescent="0.3">
      <c r="E55" s="4" t="s">
        <v>10</v>
      </c>
      <c r="F55" s="5">
        <f>F21/F$35*30</f>
        <v>7640.6756756756758</v>
      </c>
      <c r="G55" s="6">
        <f t="shared" ref="G55:M55" si="20">(G21-F21)/G$35*30</f>
        <v>5719.090909090909</v>
      </c>
      <c r="H55" s="6">
        <f t="shared" si="20"/>
        <v>6342</v>
      </c>
      <c r="I55" s="6">
        <f t="shared" si="20"/>
        <v>3112.5</v>
      </c>
      <c r="J55" s="6">
        <f t="shared" si="20"/>
        <v>2070</v>
      </c>
      <c r="K55" s="6">
        <f t="shared" si="20"/>
        <v>2234.1176470588234</v>
      </c>
      <c r="L55" s="6">
        <f t="shared" si="20"/>
        <v>2379.4736842105262</v>
      </c>
      <c r="M55" s="6">
        <f t="shared" si="20"/>
        <v>1436.5384615384617</v>
      </c>
    </row>
    <row r="56" spans="5:13" ht="16.5" thickTop="1" thickBot="1" x14ac:dyDescent="0.3">
      <c r="E56" s="8"/>
      <c r="F56" s="9"/>
      <c r="G56" s="9"/>
      <c r="H56" s="9"/>
      <c r="I56" s="9"/>
      <c r="J56" s="9"/>
      <c r="K56" s="9"/>
      <c r="L56" s="9"/>
      <c r="M56" s="9"/>
    </row>
    <row r="57" spans="5:13" ht="16.5" thickTop="1" thickBot="1" x14ac:dyDescent="0.3">
      <c r="E57" s="4" t="s">
        <v>12</v>
      </c>
      <c r="F57" s="5">
        <f>F23/F$35*30</f>
        <v>10262.432432432433</v>
      </c>
      <c r="G57" s="6">
        <f t="shared" ref="G57:M57" si="21">(G23-F23)/G$35*30</f>
        <v>6054.545454545454</v>
      </c>
      <c r="H57" s="6">
        <f t="shared" si="21"/>
        <v>7506</v>
      </c>
      <c r="I57" s="6">
        <f t="shared" si="21"/>
        <v>4375</v>
      </c>
      <c r="J57" s="6">
        <f t="shared" si="21"/>
        <v>2496.666666666667</v>
      </c>
      <c r="K57" s="6">
        <f t="shared" si="21"/>
        <v>3303.5294117647063</v>
      </c>
      <c r="L57" s="6">
        <f t="shared" si="21"/>
        <v>3785.5263157894738</v>
      </c>
      <c r="M57" s="6">
        <f t="shared" si="21"/>
        <v>2491.5384615384619</v>
      </c>
    </row>
    <row r="58" spans="5:13" ht="16.5" thickTop="1" thickBot="1" x14ac:dyDescent="0.3">
      <c r="E58" s="4" t="s">
        <v>13</v>
      </c>
      <c r="F58" s="5">
        <f>F24/F$35*30</f>
        <v>27664.45945945946</v>
      </c>
      <c r="G58" s="6">
        <f t="shared" ref="G58:M58" si="22">(G24-F24)/G$35*30</f>
        <v>19614.545454545456</v>
      </c>
      <c r="H58" s="6">
        <f t="shared" si="22"/>
        <v>24084</v>
      </c>
      <c r="I58" s="6">
        <f t="shared" si="22"/>
        <v>13695</v>
      </c>
      <c r="J58" s="6">
        <f t="shared" si="22"/>
        <v>8346.6666666666661</v>
      </c>
      <c r="K58" s="6">
        <f t="shared" si="22"/>
        <v>10579.411764705881</v>
      </c>
      <c r="L58" s="6">
        <f t="shared" si="22"/>
        <v>10627.105263157895</v>
      </c>
      <c r="M58" s="6">
        <f t="shared" si="22"/>
        <v>7468.461538461539</v>
      </c>
    </row>
    <row r="59" spans="5:13" ht="15.75" thickTop="1" x14ac:dyDescent="0.25"/>
    <row r="67" spans="12:13" x14ac:dyDescent="0.25">
      <c r="L67" s="16"/>
      <c r="M67" s="16"/>
    </row>
  </sheetData>
  <mergeCells count="5">
    <mergeCell ref="E29:E31"/>
    <mergeCell ref="F4:M4"/>
    <mergeCell ref="F37:M37"/>
    <mergeCell ref="F38:M38"/>
    <mergeCell ref="F3:M3"/>
  </mergeCells>
  <printOptions horizontalCentered="1" verticalCentered="1"/>
  <pageMargins left="0" right="0" top="0" bottom="0" header="0.31496062992125984" footer="0.31496062992125984"/>
  <pageSetup paperSize="8" scale="72" orientation="landscape" r:id="rId1"/>
  <ignoredErrors>
    <ignoredError sqref="F29:M29" formulaRange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Monitoraggio_Q100_sitoweb_INPS</vt:lpstr>
    </vt:vector>
  </TitlesOfParts>
  <Manager>Nicola C. SALERNO</Manager>
  <Company>Cdd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Analisi Domande Q100</dc:subject>
  <dc:creator>Nicola C. Salerno</dc:creator>
  <cp:keywords>Quota 100; Fornero; pensioni; Riforma</cp:keywords>
  <dc:description>Dati dei Monitoraggi INPS</dc:description>
  <cp:lastModifiedBy>Cdd</cp:lastModifiedBy>
  <cp:lastPrinted>2019-07-13T13:45:09Z</cp:lastPrinted>
  <dcterms:created xsi:type="dcterms:W3CDTF">2019-07-05T10:51:02Z</dcterms:created>
  <dcterms:modified xsi:type="dcterms:W3CDTF">2019-09-26T15:12:16Z</dcterms:modified>
</cp:coreProperties>
</file>