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70" yWindow="795" windowWidth="9705" windowHeight="9195" firstSheet="1" activeTab="4"/>
  </bookViews>
  <sheets>
    <sheet name="RACCORDO ISTAT EUROSTAT" sheetId="1" r:id="rId1"/>
    <sheet name="dentro OLD AGE" sheetId="2" r:id="rId2"/>
    <sheet name="dentro DISABILITY" sheetId="3" r:id="rId3"/>
    <sheet name="dentro TFR" sheetId="4" r:id="rId4"/>
    <sheet name="SPESA per FUNZIONI EUROSTAT" sheetId="5" r:id="rId5"/>
  </sheets>
  <calcPr calcId="145621"/>
</workbook>
</file>

<file path=xl/calcChain.xml><?xml version="1.0" encoding="utf-8"?>
<calcChain xmlns="http://schemas.openxmlformats.org/spreadsheetml/2006/main">
  <c r="L33" i="2" l="1"/>
  <c r="H77" i="1" l="1"/>
  <c r="I77" i="1" l="1"/>
  <c r="F77" i="1"/>
  <c r="E12" i="2"/>
  <c r="G41" i="1" l="1"/>
  <c r="F80" i="1"/>
  <c r="F79" i="1"/>
  <c r="H46" i="1"/>
  <c r="H41" i="1"/>
  <c r="G46" i="1" l="1"/>
  <c r="F13" i="4"/>
  <c r="G13" i="4"/>
  <c r="E13" i="4"/>
  <c r="D13" i="4"/>
  <c r="A15" i="2"/>
  <c r="F23" i="2"/>
  <c r="D30" i="1" l="1"/>
  <c r="D31" i="1" s="1"/>
  <c r="C30" i="1"/>
  <c r="C31" i="1" s="1"/>
  <c r="D26" i="1"/>
  <c r="D27" i="1" s="1"/>
  <c r="C26" i="1"/>
  <c r="C27" i="1" s="1"/>
  <c r="D22" i="1"/>
  <c r="D23" i="1" s="1"/>
  <c r="C22" i="1"/>
  <c r="C23" i="1" s="1"/>
  <c r="B1" i="1"/>
</calcChain>
</file>

<file path=xl/sharedStrings.xml><?xml version="1.0" encoding="utf-8"?>
<sst xmlns="http://schemas.openxmlformats.org/spreadsheetml/2006/main" count="590" uniqueCount="181">
  <si>
    <t>Territorio</t>
  </si>
  <si>
    <t>Italia</t>
  </si>
  <si>
    <t>Edizione</t>
  </si>
  <si>
    <t>Apr-2018</t>
  </si>
  <si>
    <t>Seleziona periodo</t>
  </si>
  <si>
    <t>2015</t>
  </si>
  <si>
    <t>Evento, rischio, bisogno</t>
  </si>
  <si>
    <t>vecchiaia</t>
  </si>
  <si>
    <t>Settore istituzionale</t>
  </si>
  <si>
    <t>totale economia</t>
  </si>
  <si>
    <t>amministrazioni pubbliche</t>
  </si>
  <si>
    <t>Settore di intervento</t>
  </si>
  <si>
    <t>previdenza</t>
  </si>
  <si>
    <t>Tipo aggregato (milioni di euro)</t>
  </si>
  <si>
    <t/>
  </si>
  <si>
    <t>..</t>
  </si>
  <si>
    <t>Dati estratti il 27 giu 2018 07:20 UTC (GMT) da I.Stat</t>
  </si>
  <si>
    <t>Dataset ISTAT:Conti della Protezione sociale</t>
  </si>
  <si>
    <t>%Pil</t>
  </si>
  <si>
    <t>% Pil</t>
  </si>
  <si>
    <t>ISTAT</t>
  </si>
  <si>
    <t>(vol 1, pag. 86)</t>
  </si>
  <si>
    <t>AP</t>
  </si>
  <si>
    <t xml:space="preserve">Spesa pensionistica 2015 in DEF-2018 </t>
  </si>
  <si>
    <t>Last update</t>
  </si>
  <si>
    <t>Extracted on</t>
  </si>
  <si>
    <t>SPDEPM</t>
  </si>
  <si>
    <t>Total</t>
  </si>
  <si>
    <t>Million euro</t>
  </si>
  <si>
    <t>Italy</t>
  </si>
  <si>
    <t>Old age pension</t>
  </si>
  <si>
    <t>Anticipated old age pension</t>
  </si>
  <si>
    <t>Partial pension</t>
  </si>
  <si>
    <t>Disability pension</t>
  </si>
  <si>
    <t>Early retirement benefit due to reduced capacity to work</t>
  </si>
  <si>
    <t>Survivors pension</t>
  </si>
  <si>
    <t>Early retirement benefit for labour market reasons</t>
  </si>
  <si>
    <t>Non means-tested</t>
  </si>
  <si>
    <t>Means-tested</t>
  </si>
  <si>
    <t>% GDP</t>
  </si>
  <si>
    <t>SPSCHEME</t>
  </si>
  <si>
    <t>All schemes</t>
  </si>
  <si>
    <t>Gross as a percentage of GDP</t>
  </si>
  <si>
    <t>Gross in millions</t>
  </si>
  <si>
    <t>macrofunctions</t>
  </si>
  <si>
    <t xml:space="preserve"> (a) + (b)</t>
  </si>
  <si>
    <t>Source of data</t>
  </si>
  <si>
    <t>Eurostat</t>
  </si>
  <si>
    <t>SPDEP</t>
  </si>
  <si>
    <t>Social protection benefits</t>
  </si>
  <si>
    <t>Non means-tested benefits</t>
  </si>
  <si>
    <t>Means-tested benefits</t>
  </si>
  <si>
    <t>Cash benefits</t>
  </si>
  <si>
    <t>Cash benefits (non means-tested)</t>
  </si>
  <si>
    <t>Cash benefits (means-tested)</t>
  </si>
  <si>
    <t>Periodic cash benefits</t>
  </si>
  <si>
    <t>Periodic cash benefits (non means-tested)</t>
  </si>
  <si>
    <t>Periodic cash benefits (means-tested)</t>
  </si>
  <si>
    <t>Old age pension (non means-tested)</t>
  </si>
  <si>
    <t>Old age pension (means-tested)</t>
  </si>
  <si>
    <t>Anticipated old age pension (non means-tested)</t>
  </si>
  <si>
    <t>Anticipated old age pension (means-tested)</t>
  </si>
  <si>
    <t>Partial pension (non means-tested)</t>
  </si>
  <si>
    <t>Partial pension (means-tested)</t>
  </si>
  <si>
    <t>Periodic care allowance</t>
  </si>
  <si>
    <t>Periodic care allowance (non means-tested)</t>
  </si>
  <si>
    <t>Periodic care allowance (means-tested)</t>
  </si>
  <si>
    <t>Other periodic cash benefits</t>
  </si>
  <si>
    <t>Other periodic cash benefits (non means-tested)</t>
  </si>
  <si>
    <t>Other periodic cash benefits (means-tested)</t>
  </si>
  <si>
    <t>Lump sum cash benefits</t>
  </si>
  <si>
    <t>Lump sum cash benefits (non means-tested)</t>
  </si>
  <si>
    <t>Lump sum cash benefits (means-tested)</t>
  </si>
  <si>
    <t>Other lump sum cash benefits</t>
  </si>
  <si>
    <t>Other lump sum cash benefits (non means-tested)</t>
  </si>
  <si>
    <t>Other lump sum cash benefits (means-tested)</t>
  </si>
  <si>
    <t>Benefits in kind</t>
  </si>
  <si>
    <t>Benefits in kind (non means-tested)</t>
  </si>
  <si>
    <t>Benefits in kind (means-tested)</t>
  </si>
  <si>
    <t>Accomodation</t>
  </si>
  <si>
    <t>Accommodation (non means-tested)</t>
  </si>
  <si>
    <t>Accommodation (means-tested)</t>
  </si>
  <si>
    <t>Assistance in carrying daily tasks</t>
  </si>
  <si>
    <t>Assistance in carrying daily tasks (non means-tested)</t>
  </si>
  <si>
    <t>Assistance in carrying daily tasks (means-tested)</t>
  </si>
  <si>
    <t>Other benefits in kind</t>
  </si>
  <si>
    <t>Other benefits in kind (non means-tested)</t>
  </si>
  <si>
    <t>Other benefits in kind (means-tested)</t>
  </si>
  <si>
    <t>assente</t>
  </si>
  <si>
    <t>non afferenti il capitolo pensioni</t>
  </si>
  <si>
    <t>somme</t>
  </si>
  <si>
    <t xml:space="preserve"> Old age pension + Anticipated Old age pension</t>
  </si>
  <si>
    <t>disoccupazione</t>
  </si>
  <si>
    <t>Tipo aggregato</t>
  </si>
  <si>
    <t>liquidazioni per fine rapporto di lavoro</t>
  </si>
  <si>
    <t>Dati estratti il 27 giu 2018 12:30 UTC (GMT) da I.Stat</t>
  </si>
  <si>
    <t>Domanda:</t>
  </si>
  <si>
    <r>
      <t>Dentro la linea</t>
    </r>
    <r>
      <rPr>
        <b/>
        <sz val="11"/>
        <rFont val="Calibri"/>
        <family val="2"/>
        <scheme val="minor"/>
      </rPr>
      <t xml:space="preserve"> Lump sum cash benefits</t>
    </r>
    <r>
      <rPr>
        <sz val="11"/>
        <rFont val="Calibri"/>
        <family val="2"/>
        <scheme val="minor"/>
      </rPr>
      <t xml:space="preserve"> del foglio "dentro OLD_AGE" che cosa è ricompreso?</t>
    </r>
  </si>
  <si>
    <t>Disability pension (non means-tested)</t>
  </si>
  <si>
    <t>Disability pension (means-tested)</t>
  </si>
  <si>
    <t>Early retirement benefit due to reduced capacity to work (non means-tested)</t>
  </si>
  <si>
    <t>Early retirement benefit due to reduced capacity to work (means-tested)</t>
  </si>
  <si>
    <t>Periodic economic integration of the handicapped</t>
  </si>
  <si>
    <t>Periodic economic integration of the handicapped (non means-tested)</t>
  </si>
  <si>
    <t>Periodic economic integration of the handicapped (means-tested)</t>
  </si>
  <si>
    <t>Lump sum care allowance</t>
  </si>
  <si>
    <t>Lump sum care allowance (non means-tested)</t>
  </si>
  <si>
    <t>Lump sum care allowance (means-tested)</t>
  </si>
  <si>
    <t>Lump sum economic integration of the handicapped</t>
  </si>
  <si>
    <t>Lump sum economic integration of the handicapped (non means-tested)</t>
  </si>
  <si>
    <t>Lump sum economic integration of the handicapped (means-tested)</t>
  </si>
  <si>
    <t>Rehabilitation</t>
  </si>
  <si>
    <t>Rehabilitation (non means-tested)</t>
  </si>
  <si>
    <t>Rehabilitation (means-tested)</t>
  </si>
  <si>
    <t>Home help</t>
  </si>
  <si>
    <t>Home help (non means-tested)</t>
  </si>
  <si>
    <t>Home help (means-tested)</t>
  </si>
  <si>
    <r>
      <t xml:space="preserve">Tables by benefits - </t>
    </r>
    <r>
      <rPr>
        <b/>
        <sz val="12"/>
        <rFont val="Calibri"/>
        <family val="2"/>
        <scheme val="minor"/>
      </rPr>
      <t>disability function</t>
    </r>
    <r>
      <rPr>
        <sz val="10"/>
        <rFont val="Calibri"/>
        <family val="2"/>
        <scheme val="minor"/>
      </rPr>
      <t xml:space="preserve"> [spr_exp_fdi]</t>
    </r>
  </si>
  <si>
    <r>
      <t xml:space="preserve">=&gt; </t>
    </r>
    <r>
      <rPr>
        <b/>
        <sz val="10"/>
        <rFont val="Calibri"/>
        <family val="2"/>
        <scheme val="minor"/>
      </rPr>
      <t>Net social protection benefits</t>
    </r>
    <r>
      <rPr>
        <sz val="10"/>
        <rFont val="Calibri"/>
        <family val="2"/>
        <scheme val="minor"/>
      </rPr>
      <t xml:space="preserve"> [spr_net_ben]</t>
    </r>
  </si>
  <si>
    <r>
      <t xml:space="preserve">=&gt; </t>
    </r>
    <r>
      <rPr>
        <b/>
        <sz val="10"/>
        <rFont val="Calibri"/>
        <family val="2"/>
        <scheme val="minor"/>
      </rPr>
      <t>Pensions</t>
    </r>
    <r>
      <rPr>
        <sz val="10"/>
        <rFont val="Calibri"/>
        <family val="2"/>
        <scheme val="minor"/>
      </rPr>
      <t xml:space="preserve"> [spr_exp_pens]</t>
    </r>
  </si>
  <si>
    <r>
      <t xml:space="preserve">Tables by benefits - </t>
    </r>
    <r>
      <rPr>
        <b/>
        <sz val="12"/>
        <rFont val="Calibri"/>
        <family val="2"/>
        <scheme val="minor"/>
      </rPr>
      <t>old age function</t>
    </r>
    <r>
      <rPr>
        <sz val="10"/>
        <rFont val="Calibri"/>
        <family val="2"/>
        <scheme val="minor"/>
      </rPr>
      <t xml:space="preserve"> [spr_exp_fol]</t>
    </r>
  </si>
  <si>
    <r>
      <t xml:space="preserve">Old age pension </t>
    </r>
    <r>
      <rPr>
        <b/>
        <sz val="10"/>
        <rFont val="Calibri"/>
        <family val="2"/>
        <scheme val="minor"/>
      </rPr>
      <t>(a)</t>
    </r>
  </si>
  <si>
    <r>
      <t xml:space="preserve">Anticipated old age pension </t>
    </r>
    <r>
      <rPr>
        <b/>
        <sz val="10"/>
        <rFont val="Calibri"/>
        <family val="2"/>
        <scheme val="minor"/>
      </rPr>
      <t>(b)</t>
    </r>
  </si>
  <si>
    <r>
      <t xml:space="preserve">Survivors pension </t>
    </r>
    <r>
      <rPr>
        <b/>
        <sz val="10"/>
        <rFont val="Calibri"/>
        <family val="2"/>
        <scheme val="minor"/>
      </rPr>
      <t>(c)</t>
    </r>
  </si>
  <si>
    <t xml:space="preserve"> (a) + (b) + (c)</t>
  </si>
  <si>
    <t>Prestazioni non meglio precisate ma di poca rilevanza quantitativa</t>
  </si>
  <si>
    <t>Potrebbe essere ASSEGNO DI ACCOMPAGNAMENTO</t>
  </si>
  <si>
    <t>per sostenibilità Fin. Pubb.</t>
  </si>
  <si>
    <t>Tables by functions, aggregated benefits and grouped schemes - in MIO of national currency [spr_exp_nac]</t>
  </si>
  <si>
    <t>SPFUNC</t>
  </si>
  <si>
    <t>All functions</t>
  </si>
  <si>
    <t>GEO/TIME</t>
  </si>
  <si>
    <t>Special value:</t>
  </si>
  <si>
    <t>:</t>
  </si>
  <si>
    <t>not available</t>
  </si>
  <si>
    <t>Sickness/Health care</t>
  </si>
  <si>
    <t>Disability</t>
  </si>
  <si>
    <t>Old age</t>
  </si>
  <si>
    <t>Survivors</t>
  </si>
  <si>
    <r>
      <t xml:space="preserve">Disability </t>
    </r>
    <r>
      <rPr>
        <b/>
        <sz val="10"/>
        <rFont val="Calibri"/>
        <family val="2"/>
        <scheme val="minor"/>
      </rPr>
      <t>(c)</t>
    </r>
  </si>
  <si>
    <r>
      <t xml:space="preserve">Old age </t>
    </r>
    <r>
      <rPr>
        <b/>
        <sz val="10"/>
        <rFont val="Calibri"/>
        <family val="2"/>
        <scheme val="minor"/>
      </rPr>
      <t>(d)</t>
    </r>
  </si>
  <si>
    <r>
      <t>Survivors</t>
    </r>
    <r>
      <rPr>
        <b/>
        <sz val="10"/>
        <rFont val="Calibri"/>
        <family val="2"/>
        <scheme val="minor"/>
      </rPr>
      <t xml:space="preserve"> (e)</t>
    </r>
  </si>
  <si>
    <r>
      <t xml:space="preserve">Total </t>
    </r>
    <r>
      <rPr>
        <b/>
        <sz val="10"/>
        <rFont val="Calibri"/>
        <family val="2"/>
        <scheme val="minor"/>
      </rPr>
      <t>(d1)</t>
    </r>
  </si>
  <si>
    <r>
      <t xml:space="preserve">net of LS </t>
    </r>
    <r>
      <rPr>
        <b/>
        <sz val="10"/>
        <rFont val="Calibri"/>
        <family val="2"/>
        <scheme val="minor"/>
      </rPr>
      <t>(d2)</t>
    </r>
  </si>
  <si>
    <t>Memo: Pil 2015</t>
  </si>
  <si>
    <t>milioni di euro</t>
  </si>
  <si>
    <t>ai prezzi di mercato</t>
  </si>
  <si>
    <t>ITALIA</t>
  </si>
  <si>
    <r>
      <t>Comprende il TFR ma non solo (</t>
    </r>
    <r>
      <rPr>
        <b/>
        <i/>
        <sz val="10"/>
        <rFont val="Calibri"/>
        <family val="2"/>
        <scheme val="minor"/>
      </rPr>
      <t>cfr.</t>
    </r>
    <r>
      <rPr>
        <b/>
        <sz val="10"/>
        <rFont val="Calibri"/>
        <family val="2"/>
        <scheme val="minor"/>
      </rPr>
      <t xml:space="preserve"> foglio "</t>
    </r>
    <r>
      <rPr>
        <b/>
        <sz val="10"/>
        <color rgb="FFFF0000"/>
        <rFont val="Calibri"/>
        <family val="2"/>
        <scheme val="minor"/>
      </rPr>
      <t>dentro TFR</t>
    </r>
    <r>
      <rPr>
        <b/>
        <sz val="10"/>
        <rFont val="Calibri"/>
        <family val="2"/>
        <scheme val="minor"/>
      </rPr>
      <t>")</t>
    </r>
  </si>
  <si>
    <t>PENSION EXP. EUROSTAT - ITALY</t>
  </si>
  <si>
    <r>
      <t>Total (</t>
    </r>
    <r>
      <rPr>
        <b/>
        <sz val="10"/>
        <rFont val="Calibri"/>
        <family val="2"/>
        <scheme val="minor"/>
      </rPr>
      <t>e1</t>
    </r>
    <r>
      <rPr>
        <sz val="10"/>
        <rFont val="Calibri"/>
        <family val="2"/>
        <scheme val="minor"/>
      </rPr>
      <t>)</t>
    </r>
  </si>
  <si>
    <r>
      <t>net of LS (</t>
    </r>
    <r>
      <rPr>
        <b/>
        <sz val="10"/>
        <rFont val="Calibri"/>
        <family val="2"/>
        <scheme val="minor"/>
      </rPr>
      <t>e2</t>
    </r>
    <r>
      <rPr>
        <sz val="10"/>
        <rFont val="Calibri"/>
        <family val="2"/>
        <scheme val="minor"/>
      </rPr>
      <t>)</t>
    </r>
  </si>
  <si>
    <r>
      <rPr>
        <b/>
        <sz val="10"/>
        <rFont val="Calibri"/>
        <family val="2"/>
        <scheme val="minor"/>
      </rPr>
      <t xml:space="preserve">(c) </t>
    </r>
    <r>
      <rPr>
        <sz val="10"/>
        <rFont val="Calibri"/>
        <family val="2"/>
        <scheme val="minor"/>
      </rPr>
      <t>Si veda foglio "dentro DISABILITY". Questa voce comprende poste sia</t>
    </r>
    <r>
      <rPr>
        <i/>
        <sz val="10"/>
        <rFont val="Calibri"/>
        <family val="2"/>
        <scheme val="minor"/>
      </rPr>
      <t xml:space="preserve"> cash</t>
    </r>
    <r>
      <rPr>
        <sz val="10"/>
        <rFont val="Calibri"/>
        <family val="2"/>
        <scheme val="minor"/>
      </rPr>
      <t xml:space="preserve"> sia </t>
    </r>
    <r>
      <rPr>
        <i/>
        <sz val="10"/>
        <rFont val="Calibri"/>
        <family val="2"/>
        <scheme val="minor"/>
      </rPr>
      <t>in-kind</t>
    </r>
    <r>
      <rPr>
        <sz val="10"/>
        <rFont val="Calibri"/>
        <family val="2"/>
        <scheme val="minor"/>
      </rPr>
      <t xml:space="preserve"> e, soprattutto, ascrivibili anche a capitoli di spesa diversi da quello PENSIONI</t>
    </r>
  </si>
  <si>
    <r>
      <t xml:space="preserve">(d) </t>
    </r>
    <r>
      <rPr>
        <sz val="10"/>
        <rFont val="Calibri"/>
        <family val="2"/>
        <scheme val="minor"/>
      </rPr>
      <t>La voce (</t>
    </r>
    <r>
      <rPr>
        <b/>
        <sz val="10"/>
        <rFont val="Calibri"/>
        <family val="2"/>
        <scheme val="minor"/>
      </rPr>
      <t>d2</t>
    </r>
    <r>
      <rPr>
        <sz val="10"/>
        <rFont val="Calibri"/>
        <family val="2"/>
        <scheme val="minor"/>
      </rPr>
      <t>) (</t>
    </r>
    <r>
      <rPr>
        <i/>
        <sz val="10"/>
        <rFont val="Calibri"/>
        <family val="2"/>
        <scheme val="minor"/>
      </rPr>
      <t>net of lump-sum benefit</t>
    </r>
    <r>
      <rPr>
        <sz val="10"/>
        <rFont val="Calibri"/>
        <family val="2"/>
        <scheme val="minor"/>
      </rPr>
      <t xml:space="preserve">) è quella che comprende SOLO prestazioni </t>
    </r>
    <r>
      <rPr>
        <i/>
        <sz val="10"/>
        <rFont val="Calibri"/>
        <family val="2"/>
        <scheme val="minor"/>
      </rPr>
      <t>cash</t>
    </r>
    <r>
      <rPr>
        <sz val="10"/>
        <rFont val="Calibri"/>
        <family val="2"/>
        <scheme val="minor"/>
      </rPr>
      <t xml:space="preserve"> periodiche per la macrofunzione "</t>
    </r>
    <r>
      <rPr>
        <i/>
        <sz val="10"/>
        <rFont val="Calibri"/>
        <family val="2"/>
        <scheme val="minor"/>
      </rPr>
      <t>old age</t>
    </r>
    <r>
      <rPr>
        <sz val="10"/>
        <rFont val="Calibri"/>
        <family val="2"/>
        <scheme val="minor"/>
      </rPr>
      <t>" (</t>
    </r>
    <r>
      <rPr>
        <i/>
        <sz val="10"/>
        <rFont val="Calibri"/>
        <family val="2"/>
        <scheme val="minor"/>
      </rPr>
      <t>cfr.</t>
    </r>
    <r>
      <rPr>
        <sz val="10"/>
        <rFont val="Calibri"/>
        <family val="2"/>
        <scheme val="minor"/>
      </rPr>
      <t xml:space="preserve"> foglio "SPESA per FUNZIONI EUROSTAT")</t>
    </r>
  </si>
  <si>
    <r>
      <rPr>
        <b/>
        <sz val="10"/>
        <color theme="0"/>
        <rFont val="Calibri"/>
        <family val="2"/>
        <scheme val="minor"/>
      </rPr>
      <t xml:space="preserve">TFR </t>
    </r>
    <r>
      <rPr>
        <sz val="10"/>
        <color theme="0"/>
        <rFont val="Calibri"/>
        <family val="2"/>
        <scheme val="minor"/>
      </rPr>
      <t>(quota funzione "vecchiaia")</t>
    </r>
  </si>
  <si>
    <t>Totale economia</t>
  </si>
  <si>
    <t>Amministrazioni pubbliche AP</t>
  </si>
  <si>
    <r>
      <t>Pensioni e rendite</t>
    </r>
    <r>
      <rPr>
        <b/>
        <sz val="10"/>
        <rFont val="Calibri"/>
        <family val="2"/>
        <scheme val="minor"/>
      </rPr>
      <t xml:space="preserve"> IVS</t>
    </r>
  </si>
  <si>
    <r>
      <t xml:space="preserve">Liquidazioni </t>
    </r>
    <r>
      <rPr>
        <b/>
        <sz val="10"/>
        <color theme="0"/>
        <rFont val="Calibri"/>
        <family val="2"/>
        <scheme val="minor"/>
      </rPr>
      <t>TFR</t>
    </r>
  </si>
  <si>
    <t>Pensione  e assegno sociale</t>
  </si>
  <si>
    <t>Pensioni di guerra</t>
  </si>
  <si>
    <t>Prestazioni agli invalidi civili</t>
  </si>
  <si>
    <t>Prestazioni ai non vedenti</t>
  </si>
  <si>
    <t>Prestazioni ai non udenti</t>
  </si>
  <si>
    <t>Altri assegni e sussidi</t>
  </si>
  <si>
    <r>
      <t xml:space="preserve">Pensioni e rendite </t>
    </r>
    <r>
      <rPr>
        <b/>
        <sz val="10"/>
        <rFont val="Calibri"/>
        <family val="2"/>
        <scheme val="minor"/>
      </rPr>
      <t>IVS</t>
    </r>
  </si>
  <si>
    <r>
      <t xml:space="preserve">Pensioni e rendite </t>
    </r>
    <r>
      <rPr>
        <b/>
        <sz val="10"/>
        <color theme="1"/>
        <rFont val="Calibri"/>
        <family val="2"/>
        <scheme val="minor"/>
      </rPr>
      <t>assistenziali</t>
    </r>
  </si>
  <si>
    <t>Pprevidenza</t>
  </si>
  <si>
    <t>Assistenza</t>
  </si>
  <si>
    <r>
      <t xml:space="preserve">Net of taxation in millions </t>
    </r>
    <r>
      <rPr>
        <b/>
        <sz val="10"/>
        <rFont val="Calibri"/>
        <family val="2"/>
        <scheme val="minor"/>
      </rPr>
      <t>(f)</t>
    </r>
  </si>
  <si>
    <t>Net of taxation as a percentage of GDP</t>
  </si>
  <si>
    <t>NET SOCIAL EXP. BY MACROFUNCTION EUROSTAT - Italy (new net figures)</t>
  </si>
  <si>
    <t>Invalidità</t>
  </si>
  <si>
    <t>Vecchiaia</t>
  </si>
  <si>
    <t>Superstiti</t>
  </si>
  <si>
    <r>
      <rPr>
        <b/>
        <sz val="10"/>
        <rFont val="Calibri"/>
        <family val="2"/>
        <scheme val="minor"/>
      </rPr>
      <t>(e)</t>
    </r>
    <r>
      <rPr>
        <sz val="10"/>
        <rFont val="Calibri"/>
        <family val="2"/>
        <scheme val="minor"/>
      </rPr>
      <t xml:space="preserve"> Corrisponde alla voce </t>
    </r>
    <r>
      <rPr>
        <b/>
        <sz val="10"/>
        <rFont val="Calibri"/>
        <family val="2"/>
        <scheme val="minor"/>
      </rPr>
      <t>SURVIVOR PENSIONS</t>
    </r>
    <r>
      <rPr>
        <sz val="10"/>
        <rFont val="Calibri"/>
        <family val="2"/>
        <scheme val="minor"/>
      </rPr>
      <t xml:space="preserve"> di Eurostat (riquadro precedente), a meno di 157 milioni di Euro di prestazioni</t>
    </r>
    <r>
      <rPr>
        <i/>
        <sz val="10"/>
        <rFont val="Calibri"/>
        <family val="2"/>
        <scheme val="minor"/>
      </rPr>
      <t xml:space="preserve"> lump-sum</t>
    </r>
    <r>
      <rPr>
        <sz val="10"/>
        <rFont val="Calibri"/>
        <family val="2"/>
        <scheme val="minor"/>
      </rPr>
      <t xml:space="preserve"> (cfr. foglio "SPESA per FUNZIONI EUROSTAT").</t>
    </r>
  </si>
  <si>
    <t>La colonna (e2) è espressa al netto dei lump sum benefit</t>
  </si>
  <si>
    <r>
      <rPr>
        <b/>
        <sz val="10"/>
        <rFont val="Calibri"/>
        <family val="2"/>
        <scheme val="minor"/>
      </rPr>
      <t>(f)</t>
    </r>
    <r>
      <rPr>
        <sz val="10"/>
        <rFont val="Calibri"/>
        <family val="2"/>
        <scheme val="minor"/>
      </rPr>
      <t xml:space="preserve"> La stima sotto in colonna (</t>
    </r>
    <r>
      <rPr>
        <b/>
        <sz val="10"/>
        <rFont val="Calibri"/>
        <family val="2"/>
        <scheme val="minor"/>
      </rPr>
      <t>d2</t>
    </r>
    <r>
      <rPr>
        <sz val="10"/>
        <rFont val="Calibri"/>
        <family val="2"/>
        <scheme val="minor"/>
      </rPr>
      <t>) è ottenuta applicando al valore lordo il rapporto netto/lordo riscontrabile in colonna (</t>
    </r>
    <r>
      <rPr>
        <b/>
        <sz val="10"/>
        <rFont val="Calibri"/>
        <family val="2"/>
        <scheme val="minor"/>
      </rPr>
      <t>d1</t>
    </r>
    <r>
      <rPr>
        <sz val="10"/>
        <rFont val="Calibri"/>
        <family val="2"/>
        <scheme val="minor"/>
      </rPr>
      <t>).</t>
    </r>
  </si>
  <si>
    <t xml:space="preserve"> (d2) + (e2)</t>
  </si>
  <si>
    <t>in rosso le stime Reforming</t>
  </si>
  <si>
    <r>
      <t>La stima sotto in colonna (</t>
    </r>
    <r>
      <rPr>
        <b/>
        <sz val="10"/>
        <rFont val="Calibri"/>
        <family val="2"/>
        <scheme val="minor"/>
      </rPr>
      <t>e2</t>
    </r>
    <r>
      <rPr>
        <sz val="10"/>
        <rFont val="Calibri"/>
        <family val="2"/>
        <scheme val="minor"/>
      </rPr>
      <t>) è ottenuta applicando al valore lordo il rapporto netto/lordo riscontrabile in colonna (</t>
    </r>
    <r>
      <rPr>
        <b/>
        <sz val="10"/>
        <rFont val="Calibri"/>
        <family val="2"/>
        <scheme val="minor"/>
      </rPr>
      <t>e1</t>
    </r>
    <r>
      <rPr>
        <sz val="10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</si>
</sst>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dd\.mm\.yy"/>
    <numFmt numFmtId="168" formatCode="#,##0.0"/>
    <numFmt numFmtId="169" formatCode="#,##0.000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i/>
      <u/>
      <sz val="8"/>
      <name val="Calibri"/>
      <family val="2"/>
      <scheme val="minor"/>
    </font>
    <font>
      <u/>
      <sz val="8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i/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10"/>
      <color rgb="FFFFC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FFC00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8"/>
      <color rgb="FFFF0000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09">
    <xf numFmtId="0" fontId="0" fillId="0" borderId="0" xfId="0"/>
    <xf numFmtId="0" fontId="20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20" fillId="0" borderId="0" xfId="0" applyNumberFormat="1" applyFont="1" applyAlignment="1">
      <alignment horizontal="center" vertical="center"/>
    </xf>
    <xf numFmtId="0" fontId="25" fillId="0" borderId="0" xfId="44" applyFont="1" applyBorder="1"/>
    <xf numFmtId="0" fontId="20" fillId="0" borderId="0" xfId="0" applyFont="1" applyBorder="1" applyAlignment="1">
      <alignment vertical="center"/>
    </xf>
    <xf numFmtId="167" fontId="20" fillId="0" borderId="0" xfId="44" applyNumberFormat="1" applyFont="1" applyFill="1" applyBorder="1" applyAlignment="1"/>
    <xf numFmtId="0" fontId="20" fillId="0" borderId="0" xfId="44" applyNumberFormat="1" applyFont="1" applyFill="1" applyBorder="1" applyAlignment="1"/>
    <xf numFmtId="168" fontId="20" fillId="0" borderId="0" xfId="0" applyNumberFormat="1" applyFont="1" applyBorder="1" applyAlignment="1">
      <alignment vertical="center"/>
    </xf>
    <xf numFmtId="10" fontId="20" fillId="0" borderId="0" xfId="0" applyNumberFormat="1" applyFont="1" applyAlignment="1">
      <alignment horizontal="center" vertical="center"/>
    </xf>
    <xf numFmtId="0" fontId="25" fillId="0" borderId="0" xfId="44" applyFont="1"/>
    <xf numFmtId="165" fontId="20" fillId="0" borderId="0" xfId="0" applyNumberFormat="1" applyFont="1" applyAlignment="1">
      <alignment horizontal="center" vertical="center"/>
    </xf>
    <xf numFmtId="165" fontId="20" fillId="0" borderId="0" xfId="0" applyNumberFormat="1" applyFont="1" applyAlignment="1">
      <alignment vertical="center"/>
    </xf>
    <xf numFmtId="166" fontId="20" fillId="0" borderId="0" xfId="2" applyNumberFormat="1" applyFont="1" applyBorder="1" applyAlignment="1">
      <alignment vertical="center"/>
    </xf>
    <xf numFmtId="166" fontId="20" fillId="0" borderId="0" xfId="2" applyNumberFormat="1" applyFont="1" applyAlignment="1">
      <alignment vertical="center"/>
    </xf>
    <xf numFmtId="10" fontId="20" fillId="0" borderId="0" xfId="2" applyNumberFormat="1" applyFont="1" applyAlignment="1">
      <alignment vertical="center"/>
    </xf>
    <xf numFmtId="0" fontId="25" fillId="38" borderId="0" xfId="0" applyFont="1" applyFill="1" applyAlignment="1">
      <alignment vertical="center"/>
    </xf>
    <xf numFmtId="0" fontId="32" fillId="0" borderId="0" xfId="0" applyFont="1" applyAlignment="1">
      <alignment vertical="center"/>
    </xf>
    <xf numFmtId="0" fontId="30" fillId="38" borderId="16" xfId="0" applyFont="1" applyFill="1" applyBorder="1" applyAlignment="1">
      <alignment horizontal="right" vertical="center"/>
    </xf>
    <xf numFmtId="0" fontId="25" fillId="38" borderId="16" xfId="0" applyFont="1" applyFill="1" applyBorder="1" applyAlignment="1">
      <alignment vertical="center"/>
    </xf>
    <xf numFmtId="10" fontId="25" fillId="38" borderId="16" xfId="2" applyNumberFormat="1" applyFont="1" applyFill="1" applyBorder="1" applyAlignment="1">
      <alignment vertical="center"/>
    </xf>
    <xf numFmtId="0" fontId="29" fillId="34" borderId="16" xfId="0" applyFont="1" applyFill="1" applyBorder="1" applyAlignment="1">
      <alignment horizontal="center" vertical="center" wrapText="1"/>
    </xf>
    <xf numFmtId="0" fontId="30" fillId="35" borderId="16" xfId="0" applyFont="1" applyFill="1" applyBorder="1" applyAlignment="1">
      <alignment vertical="center" wrapText="1"/>
    </xf>
    <xf numFmtId="0" fontId="31" fillId="36" borderId="16" xfId="0" applyFont="1" applyFill="1" applyBorder="1" applyAlignment="1">
      <alignment horizontal="center" vertical="center"/>
    </xf>
    <xf numFmtId="0" fontId="25" fillId="35" borderId="16" xfId="0" applyFont="1" applyFill="1" applyBorder="1" applyAlignment="1">
      <alignment horizontal="right" vertical="center" wrapText="1"/>
    </xf>
    <xf numFmtId="165" fontId="25" fillId="0" borderId="16" xfId="1" applyNumberFormat="1" applyFont="1" applyBorder="1" applyAlignment="1">
      <alignment horizontal="right" vertical="center"/>
    </xf>
    <xf numFmtId="0" fontId="20" fillId="38" borderId="0" xfId="0" applyNumberFormat="1" applyFont="1" applyFill="1" applyBorder="1" applyAlignment="1"/>
    <xf numFmtId="0" fontId="20" fillId="38" borderId="0" xfId="0" applyFont="1" applyFill="1"/>
    <xf numFmtId="0" fontId="20" fillId="38" borderId="0" xfId="0" applyNumberFormat="1" applyFont="1" applyFill="1" applyBorder="1" applyAlignment="1">
      <alignment horizontal="right"/>
    </xf>
    <xf numFmtId="167" fontId="20" fillId="38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" fontId="20" fillId="38" borderId="10" xfId="0" applyNumberFormat="1" applyFont="1" applyFill="1" applyBorder="1" applyAlignment="1"/>
    <xf numFmtId="0" fontId="20" fillId="38" borderId="18" xfId="0" applyNumberFormat="1" applyFont="1" applyFill="1" applyBorder="1" applyAlignment="1"/>
    <xf numFmtId="0" fontId="20" fillId="38" borderId="21" xfId="0" applyNumberFormat="1" applyFont="1" applyFill="1" applyBorder="1" applyAlignment="1"/>
    <xf numFmtId="168" fontId="20" fillId="38" borderId="13" xfId="0" applyNumberFormat="1" applyFont="1" applyFill="1" applyBorder="1" applyAlignment="1"/>
    <xf numFmtId="0" fontId="34" fillId="38" borderId="21" xfId="0" applyNumberFormat="1" applyFont="1" applyFill="1" applyBorder="1" applyAlignment="1"/>
    <xf numFmtId="4" fontId="34" fillId="38" borderId="10" xfId="0" applyNumberFormat="1" applyFont="1" applyFill="1" applyBorder="1" applyAlignment="1"/>
    <xf numFmtId="168" fontId="34" fillId="38" borderId="13" xfId="0" applyNumberFormat="1" applyFont="1" applyFill="1" applyBorder="1" applyAlignment="1"/>
    <xf numFmtId="0" fontId="35" fillId="38" borderId="21" xfId="0" applyNumberFormat="1" applyFont="1" applyFill="1" applyBorder="1" applyAlignment="1"/>
    <xf numFmtId="4" fontId="35" fillId="38" borderId="10" xfId="0" applyNumberFormat="1" applyFont="1" applyFill="1" applyBorder="1" applyAlignment="1"/>
    <xf numFmtId="168" fontId="35" fillId="38" borderId="13" xfId="0" applyNumberFormat="1" applyFont="1" applyFill="1" applyBorder="1" applyAlignment="1"/>
    <xf numFmtId="0" fontId="36" fillId="38" borderId="22" xfId="0" applyNumberFormat="1" applyFont="1" applyFill="1" applyBorder="1" applyAlignment="1"/>
    <xf numFmtId="4" fontId="36" fillId="38" borderId="11" xfId="0" applyNumberFormat="1" applyFont="1" applyFill="1" applyBorder="1" applyAlignment="1"/>
    <xf numFmtId="168" fontId="36" fillId="38" borderId="14" xfId="0" applyNumberFormat="1" applyFont="1" applyFill="1" applyBorder="1" applyAlignment="1"/>
    <xf numFmtId="0" fontId="36" fillId="38" borderId="21" xfId="0" applyNumberFormat="1" applyFont="1" applyFill="1" applyBorder="1" applyAlignment="1"/>
    <xf numFmtId="4" fontId="36" fillId="38" borderId="10" xfId="0" applyNumberFormat="1" applyFont="1" applyFill="1" applyBorder="1" applyAlignment="1"/>
    <xf numFmtId="168" fontId="36" fillId="38" borderId="13" xfId="0" applyNumberFormat="1" applyFont="1" applyFill="1" applyBorder="1" applyAlignment="1"/>
    <xf numFmtId="0" fontId="26" fillId="38" borderId="21" xfId="0" applyNumberFormat="1" applyFont="1" applyFill="1" applyBorder="1" applyAlignment="1"/>
    <xf numFmtId="4" fontId="20" fillId="38" borderId="0" xfId="0" applyNumberFormat="1" applyFont="1" applyFill="1"/>
    <xf numFmtId="4" fontId="37" fillId="38" borderId="10" xfId="0" applyNumberFormat="1" applyFont="1" applyFill="1" applyBorder="1" applyAlignment="1"/>
    <xf numFmtId="166" fontId="20" fillId="0" borderId="0" xfId="2" quotePrefix="1" applyNumberFormat="1" applyFont="1" applyAlignment="1">
      <alignment vertical="center"/>
    </xf>
    <xf numFmtId="0" fontId="26" fillId="38" borderId="0" xfId="0" applyFont="1" applyFill="1"/>
    <xf numFmtId="0" fontId="26" fillId="38" borderId="0" xfId="0" applyFont="1" applyFill="1" applyAlignment="1">
      <alignment horizontal="right"/>
    </xf>
    <xf numFmtId="0" fontId="19" fillId="38" borderId="19" xfId="0" applyNumberFormat="1" applyFont="1" applyFill="1" applyBorder="1" applyAlignment="1">
      <alignment horizontal="center"/>
    </xf>
    <xf numFmtId="0" fontId="20" fillId="38" borderId="20" xfId="0" applyNumberFormat="1" applyFont="1" applyFill="1" applyBorder="1" applyAlignment="1">
      <alignment horizontal="center"/>
    </xf>
    <xf numFmtId="0" fontId="20" fillId="42" borderId="0" xfId="0" applyFont="1" applyFill="1"/>
    <xf numFmtId="0" fontId="20" fillId="38" borderId="0" xfId="0" applyFont="1" applyFill="1" applyAlignment="1">
      <alignment horizontal="left"/>
    </xf>
    <xf numFmtId="0" fontId="20" fillId="40" borderId="0" xfId="0" applyFont="1" applyFill="1"/>
    <xf numFmtId="0" fontId="20" fillId="43" borderId="0" xfId="0" applyFont="1" applyFill="1"/>
    <xf numFmtId="0" fontId="20" fillId="38" borderId="19" xfId="0" applyNumberFormat="1" applyFont="1" applyFill="1" applyBorder="1" applyAlignment="1">
      <alignment horizontal="center"/>
    </xf>
    <xf numFmtId="169" fontId="35" fillId="38" borderId="13" xfId="0" applyNumberFormat="1" applyFont="1" applyFill="1" applyBorder="1" applyAlignment="1"/>
    <xf numFmtId="4" fontId="37" fillId="38" borderId="0" xfId="0" applyNumberFormat="1" applyFont="1" applyFill="1"/>
    <xf numFmtId="4" fontId="26" fillId="38" borderId="10" xfId="0" applyNumberFormat="1" applyFont="1" applyFill="1" applyBorder="1" applyAlignment="1"/>
    <xf numFmtId="169" fontId="26" fillId="38" borderId="13" xfId="0" applyNumberFormat="1" applyFont="1" applyFill="1" applyBorder="1" applyAlignment="1"/>
    <xf numFmtId="169" fontId="20" fillId="38" borderId="13" xfId="0" applyNumberFormat="1" applyFont="1" applyFill="1" applyBorder="1" applyAlignment="1"/>
    <xf numFmtId="3" fontId="20" fillId="38" borderId="0" xfId="0" applyNumberFormat="1" applyFont="1" applyFill="1"/>
    <xf numFmtId="169" fontId="34" fillId="38" borderId="13" xfId="0" applyNumberFormat="1" applyFont="1" applyFill="1" applyBorder="1" applyAlignment="1"/>
    <xf numFmtId="169" fontId="36" fillId="38" borderId="13" xfId="0" applyNumberFormat="1" applyFont="1" applyFill="1" applyBorder="1" applyAlignment="1"/>
    <xf numFmtId="169" fontId="36" fillId="38" borderId="14" xfId="0" applyNumberFormat="1" applyFont="1" applyFill="1" applyBorder="1" applyAlignment="1"/>
    <xf numFmtId="0" fontId="42" fillId="0" borderId="0" xfId="44" applyNumberFormat="1" applyFont="1" applyFill="1" applyBorder="1" applyAlignment="1">
      <alignment horizontal="center"/>
    </xf>
    <xf numFmtId="0" fontId="42" fillId="0" borderId="0" xfId="44" applyNumberFormat="1" applyFont="1" applyFill="1" applyBorder="1" applyAlignment="1"/>
    <xf numFmtId="0" fontId="42" fillId="0" borderId="0" xfId="44" applyNumberFormat="1" applyFont="1" applyFill="1" applyBorder="1" applyAlignment="1">
      <alignment horizontal="left"/>
    </xf>
    <xf numFmtId="166" fontId="20" fillId="0" borderId="0" xfId="2" quotePrefix="1" applyNumberFormat="1" applyFont="1" applyBorder="1" applyAlignment="1">
      <alignment vertical="center"/>
    </xf>
    <xf numFmtId="0" fontId="20" fillId="39" borderId="0" xfId="44" applyNumberFormat="1" applyFont="1" applyFill="1" applyBorder="1" applyAlignment="1">
      <alignment horizontal="center"/>
    </xf>
    <xf numFmtId="168" fontId="20" fillId="38" borderId="0" xfId="44" applyNumberFormat="1" applyFont="1" applyFill="1" applyBorder="1" applyAlignment="1"/>
    <xf numFmtId="166" fontId="20" fillId="38" borderId="0" xfId="2" applyNumberFormat="1" applyFont="1" applyFill="1" applyBorder="1" applyAlignment="1"/>
    <xf numFmtId="168" fontId="20" fillId="0" borderId="0" xfId="44" applyNumberFormat="1" applyFont="1" applyFill="1" applyBorder="1" applyAlignment="1"/>
    <xf numFmtId="166" fontId="20" fillId="0" borderId="0" xfId="2" applyNumberFormat="1" applyFont="1" applyFill="1" applyBorder="1" applyAlignment="1"/>
    <xf numFmtId="0" fontId="20" fillId="0" borderId="27" xfId="44" quotePrefix="1" applyNumberFormat="1" applyFont="1" applyFill="1" applyBorder="1" applyAlignment="1"/>
    <xf numFmtId="0" fontId="20" fillId="0" borderId="28" xfId="0" applyFont="1" applyBorder="1" applyAlignment="1">
      <alignment vertical="center"/>
    </xf>
    <xf numFmtId="0" fontId="20" fillId="0" borderId="27" xfId="44" applyNumberFormat="1" applyFont="1" applyFill="1" applyBorder="1" applyAlignment="1"/>
    <xf numFmtId="0" fontId="20" fillId="39" borderId="27" xfId="44" applyNumberFormat="1" applyFont="1" applyFill="1" applyBorder="1" applyAlignment="1">
      <alignment horizontal="right"/>
    </xf>
    <xf numFmtId="0" fontId="20" fillId="0" borderId="27" xfId="0" applyFont="1" applyBorder="1" applyAlignment="1">
      <alignment vertical="center"/>
    </xf>
    <xf numFmtId="168" fontId="20" fillId="0" borderId="23" xfId="44" applyNumberFormat="1" applyFont="1" applyFill="1" applyBorder="1" applyAlignment="1"/>
    <xf numFmtId="166" fontId="20" fillId="38" borderId="23" xfId="2" applyNumberFormat="1" applyFont="1" applyFill="1" applyBorder="1" applyAlignment="1"/>
    <xf numFmtId="166" fontId="20" fillId="0" borderId="23" xfId="2" applyNumberFormat="1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45" fillId="38" borderId="31" xfId="0" applyFont="1" applyFill="1" applyBorder="1" applyAlignment="1">
      <alignment horizontal="center" vertical="center" wrapText="1"/>
    </xf>
    <xf numFmtId="0" fontId="22" fillId="36" borderId="31" xfId="0" applyFont="1" applyFill="1" applyBorder="1" applyAlignment="1">
      <alignment horizontal="center" vertical="center"/>
    </xf>
    <xf numFmtId="164" fontId="41" fillId="0" borderId="31" xfId="1" applyNumberFormat="1" applyFont="1" applyBorder="1" applyAlignment="1">
      <alignment horizontal="center" vertical="center"/>
    </xf>
    <xf numFmtId="164" fontId="41" fillId="37" borderId="31" xfId="1" applyNumberFormat="1" applyFont="1" applyFill="1" applyBorder="1" applyAlignment="1">
      <alignment horizontal="center" vertical="center"/>
    </xf>
    <xf numFmtId="164" fontId="41" fillId="37" borderId="32" xfId="1" applyNumberFormat="1" applyFont="1" applyFill="1" applyBorder="1" applyAlignment="1">
      <alignment horizontal="center" vertical="center"/>
    </xf>
    <xf numFmtId="0" fontId="45" fillId="38" borderId="0" xfId="0" applyFont="1" applyFill="1" applyBorder="1" applyAlignment="1">
      <alignment horizontal="center" vertical="center"/>
    </xf>
    <xf numFmtId="10" fontId="27" fillId="38" borderId="0" xfId="2" applyNumberFormat="1" applyFont="1" applyFill="1" applyBorder="1" applyAlignment="1">
      <alignment horizontal="center" vertical="center"/>
    </xf>
    <xf numFmtId="0" fontId="48" fillId="38" borderId="0" xfId="0" applyFont="1" applyFill="1" applyBorder="1" applyAlignment="1">
      <alignment horizontal="center" vertical="center"/>
    </xf>
    <xf numFmtId="0" fontId="45" fillId="38" borderId="28" xfId="0" applyFont="1" applyFill="1" applyBorder="1" applyAlignment="1">
      <alignment horizontal="center" vertical="center"/>
    </xf>
    <xf numFmtId="10" fontId="27" fillId="38" borderId="28" xfId="2" applyNumberFormat="1" applyFont="1" applyFill="1" applyBorder="1" applyAlignment="1">
      <alignment horizontal="center" vertical="center"/>
    </xf>
    <xf numFmtId="0" fontId="48" fillId="38" borderId="28" xfId="0" applyFont="1" applyFill="1" applyBorder="1" applyAlignment="1">
      <alignment horizontal="center" vertical="center"/>
    </xf>
    <xf numFmtId="10" fontId="27" fillId="38" borderId="23" xfId="2" applyNumberFormat="1" applyFont="1" applyFill="1" applyBorder="1" applyAlignment="1">
      <alignment horizontal="center" vertical="center"/>
    </xf>
    <xf numFmtId="10" fontId="27" fillId="38" borderId="30" xfId="2" applyNumberFormat="1" applyFont="1" applyFill="1" applyBorder="1" applyAlignment="1">
      <alignment horizontal="center" vertical="center"/>
    </xf>
    <xf numFmtId="0" fontId="47" fillId="38" borderId="0" xfId="0" applyFont="1" applyFill="1" applyBorder="1" applyAlignment="1">
      <alignment horizontal="center" vertical="center"/>
    </xf>
    <xf numFmtId="165" fontId="27" fillId="38" borderId="0" xfId="1" applyNumberFormat="1" applyFont="1" applyFill="1" applyBorder="1" applyAlignment="1">
      <alignment horizontal="center" vertical="center"/>
    </xf>
    <xf numFmtId="0" fontId="27" fillId="38" borderId="0" xfId="0" applyFont="1" applyFill="1" applyBorder="1" applyAlignment="1">
      <alignment horizontal="right" vertical="center"/>
    </xf>
    <xf numFmtId="0" fontId="27" fillId="38" borderId="0" xfId="0" applyFont="1" applyFill="1" applyBorder="1" applyAlignment="1">
      <alignment horizontal="center" vertical="center"/>
    </xf>
    <xf numFmtId="165" fontId="48" fillId="38" borderId="0" xfId="1" applyNumberFormat="1" applyFont="1" applyFill="1" applyBorder="1" applyAlignment="1">
      <alignment horizontal="center" vertical="center"/>
    </xf>
    <xf numFmtId="165" fontId="27" fillId="38" borderId="28" xfId="1" applyNumberFormat="1" applyFont="1" applyFill="1" applyBorder="1" applyAlignment="1">
      <alignment horizontal="center" vertical="center"/>
    </xf>
    <xf numFmtId="165" fontId="48" fillId="38" borderId="28" xfId="1" applyNumberFormat="1" applyFont="1" applyFill="1" applyBorder="1" applyAlignment="1">
      <alignment horizontal="center" vertical="center"/>
    </xf>
    <xf numFmtId="0" fontId="26" fillId="0" borderId="0" xfId="0" quotePrefix="1" applyFont="1" applyBorder="1" applyAlignment="1">
      <alignment horizontal="center" vertical="center"/>
    </xf>
    <xf numFmtId="0" fontId="27" fillId="38" borderId="23" xfId="0" applyFont="1" applyFill="1" applyBorder="1" applyAlignment="1">
      <alignment horizontal="right" vertical="center"/>
    </xf>
    <xf numFmtId="10" fontId="20" fillId="0" borderId="28" xfId="2" applyNumberFormat="1" applyFont="1" applyBorder="1" applyAlignment="1">
      <alignment horizontal="center" vertical="center"/>
    </xf>
    <xf numFmtId="168" fontId="49" fillId="45" borderId="0" xfId="0" applyNumberFormat="1" applyFont="1" applyFill="1" applyBorder="1" applyAlignment="1">
      <alignment vertical="center"/>
    </xf>
    <xf numFmtId="165" fontId="49" fillId="45" borderId="0" xfId="1" applyNumberFormat="1" applyFont="1" applyFill="1" applyBorder="1" applyAlignment="1">
      <alignment horizontal="center" vertical="center"/>
    </xf>
    <xf numFmtId="168" fontId="42" fillId="41" borderId="0" xfId="44" applyNumberFormat="1" applyFont="1" applyFill="1" applyBorder="1" applyAlignment="1"/>
    <xf numFmtId="168" fontId="26" fillId="0" borderId="0" xfId="44" applyNumberFormat="1" applyFont="1" applyFill="1" applyBorder="1" applyAlignment="1"/>
    <xf numFmtId="168" fontId="26" fillId="38" borderId="0" xfId="44" applyNumberFormat="1" applyFont="1" applyFill="1" applyBorder="1" applyAlignment="1"/>
    <xf numFmtId="0" fontId="50" fillId="38" borderId="0" xfId="0" applyNumberFormat="1" applyFont="1" applyFill="1" applyBorder="1" applyAlignment="1"/>
    <xf numFmtId="0" fontId="50" fillId="38" borderId="0" xfId="0" applyFont="1" applyFill="1"/>
    <xf numFmtId="167" fontId="50" fillId="38" borderId="0" xfId="0" applyNumberFormat="1" applyFont="1" applyFill="1" applyBorder="1" applyAlignment="1"/>
    <xf numFmtId="0" fontId="50" fillId="38" borderId="10" xfId="0" applyNumberFormat="1" applyFont="1" applyFill="1" applyBorder="1" applyAlignment="1"/>
    <xf numFmtId="4" fontId="50" fillId="38" borderId="10" xfId="0" applyNumberFormat="1" applyFont="1" applyFill="1" applyBorder="1" applyAlignment="1"/>
    <xf numFmtId="0" fontId="51" fillId="38" borderId="0" xfId="0" applyNumberFormat="1" applyFont="1" applyFill="1" applyBorder="1" applyAlignment="1"/>
    <xf numFmtId="4" fontId="50" fillId="38" borderId="0" xfId="0" applyNumberFormat="1" applyFont="1" applyFill="1"/>
    <xf numFmtId="0" fontId="20" fillId="39" borderId="28" xfId="44" applyNumberFormat="1" applyFont="1" applyFill="1" applyBorder="1" applyAlignment="1">
      <alignment horizontal="center"/>
    </xf>
    <xf numFmtId="168" fontId="20" fillId="38" borderId="28" xfId="44" applyNumberFormat="1" applyFont="1" applyFill="1" applyBorder="1" applyAlignment="1"/>
    <xf numFmtId="168" fontId="20" fillId="38" borderId="27" xfId="44" applyNumberFormat="1" applyFont="1" applyFill="1" applyBorder="1" applyAlignment="1"/>
    <xf numFmtId="166" fontId="20" fillId="38" borderId="28" xfId="2" applyNumberFormat="1" applyFont="1" applyFill="1" applyBorder="1" applyAlignment="1"/>
    <xf numFmtId="166" fontId="20" fillId="38" borderId="27" xfId="2" applyNumberFormat="1" applyFont="1" applyFill="1" applyBorder="1" applyAlignment="1"/>
    <xf numFmtId="166" fontId="20" fillId="38" borderId="30" xfId="2" applyNumberFormat="1" applyFont="1" applyFill="1" applyBorder="1" applyAlignment="1"/>
    <xf numFmtId="166" fontId="20" fillId="38" borderId="29" xfId="2" applyNumberFormat="1" applyFont="1" applyFill="1" applyBorder="1" applyAlignment="1"/>
    <xf numFmtId="168" fontId="42" fillId="38" borderId="28" xfId="0" applyNumberFormat="1" applyFont="1" applyFill="1" applyBorder="1" applyAlignment="1">
      <alignment vertical="center"/>
    </xf>
    <xf numFmtId="168" fontId="42" fillId="44" borderId="27" xfId="0" applyNumberFormat="1" applyFont="1" applyFill="1" applyBorder="1" applyAlignment="1">
      <alignment vertical="center"/>
    </xf>
    <xf numFmtId="168" fontId="26" fillId="44" borderId="0" xfId="0" applyNumberFormat="1" applyFont="1" applyFill="1" applyBorder="1" applyAlignment="1">
      <alignment vertical="center"/>
    </xf>
    <xf numFmtId="0" fontId="26" fillId="0" borderId="0" xfId="0" quotePrefix="1" applyFont="1" applyAlignment="1">
      <alignment vertical="center"/>
    </xf>
    <xf numFmtId="166" fontId="20" fillId="0" borderId="27" xfId="2" applyNumberFormat="1" applyFont="1" applyBorder="1" applyAlignment="1">
      <alignment vertical="center"/>
    </xf>
    <xf numFmtId="165" fontId="20" fillId="0" borderId="0" xfId="1" applyNumberFormat="1" applyFont="1" applyAlignment="1">
      <alignment horizontal="center" vertical="center"/>
    </xf>
    <xf numFmtId="0" fontId="19" fillId="0" borderId="0" xfId="0" applyFont="1" applyBorder="1" applyAlignment="1">
      <alignment vertical="center"/>
    </xf>
    <xf numFmtId="168" fontId="20" fillId="0" borderId="0" xfId="0" applyNumberFormat="1" applyFont="1" applyAlignment="1">
      <alignment vertical="center"/>
    </xf>
    <xf numFmtId="0" fontId="20" fillId="39" borderId="27" xfId="44" applyNumberFormat="1" applyFont="1" applyFill="1" applyBorder="1" applyAlignment="1">
      <alignment horizontal="center"/>
    </xf>
    <xf numFmtId="0" fontId="20" fillId="39" borderId="27" xfId="44" applyNumberFormat="1" applyFont="1" applyFill="1" applyBorder="1" applyAlignment="1">
      <alignment horizontal="center" vertical="center"/>
    </xf>
    <xf numFmtId="0" fontId="20" fillId="39" borderId="0" xfId="44" applyNumberFormat="1" applyFont="1" applyFill="1" applyBorder="1" applyAlignment="1">
      <alignment horizontal="center" vertical="center"/>
    </xf>
    <xf numFmtId="0" fontId="52" fillId="38" borderId="27" xfId="0" applyFont="1" applyFill="1" applyBorder="1" applyAlignment="1">
      <alignment horizontal="center" vertical="center" wrapText="1"/>
    </xf>
    <xf numFmtId="0" fontId="20" fillId="0" borderId="26" xfId="0" applyFont="1" applyBorder="1" applyAlignment="1">
      <alignment vertical="center"/>
    </xf>
    <xf numFmtId="0" fontId="20" fillId="38" borderId="31" xfId="44" applyNumberFormat="1" applyFont="1" applyFill="1" applyBorder="1" applyAlignment="1"/>
    <xf numFmtId="0" fontId="20" fillId="0" borderId="31" xfId="0" applyFont="1" applyBorder="1" applyAlignment="1">
      <alignment vertical="center"/>
    </xf>
    <xf numFmtId="0" fontId="26" fillId="0" borderId="31" xfId="0" quotePrefix="1" applyFont="1" applyBorder="1" applyAlignment="1">
      <alignment horizontal="center" vertical="center"/>
    </xf>
    <xf numFmtId="168" fontId="49" fillId="45" borderId="31" xfId="0" applyNumberFormat="1" applyFont="1" applyFill="1" applyBorder="1" applyAlignment="1">
      <alignment vertical="center"/>
    </xf>
    <xf numFmtId="4" fontId="20" fillId="0" borderId="31" xfId="0" applyNumberFormat="1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20" fillId="39" borderId="31" xfId="44" applyNumberFormat="1" applyFont="1" applyFill="1" applyBorder="1" applyAlignment="1">
      <alignment horizontal="center"/>
    </xf>
    <xf numFmtId="168" fontId="20" fillId="38" borderId="31" xfId="44" applyNumberFormat="1" applyFont="1" applyFill="1" applyBorder="1" applyAlignment="1"/>
    <xf numFmtId="168" fontId="42" fillId="41" borderId="31" xfId="44" applyNumberFormat="1" applyFont="1" applyFill="1" applyBorder="1" applyAlignment="1"/>
    <xf numFmtId="166" fontId="20" fillId="38" borderId="31" xfId="2" applyNumberFormat="1" applyFont="1" applyFill="1" applyBorder="1" applyAlignment="1"/>
    <xf numFmtId="166" fontId="20" fillId="0" borderId="31" xfId="2" applyNumberFormat="1" applyFont="1" applyBorder="1" applyAlignment="1">
      <alignment vertical="center"/>
    </xf>
    <xf numFmtId="166" fontId="20" fillId="38" borderId="32" xfId="2" applyNumberFormat="1" applyFont="1" applyFill="1" applyBorder="1" applyAlignment="1"/>
    <xf numFmtId="0" fontId="45" fillId="38" borderId="31" xfId="0" applyFont="1" applyFill="1" applyBorder="1" applyAlignment="1">
      <alignment horizontal="center" vertical="center" wrapText="1"/>
    </xf>
    <xf numFmtId="0" fontId="20" fillId="46" borderId="27" xfId="44" applyNumberFormat="1" applyFont="1" applyFill="1" applyBorder="1" applyAlignment="1">
      <alignment horizontal="right"/>
    </xf>
    <xf numFmtId="0" fontId="20" fillId="46" borderId="29" xfId="44" applyNumberFormat="1" applyFont="1" applyFill="1" applyBorder="1" applyAlignment="1">
      <alignment horizontal="right"/>
    </xf>
    <xf numFmtId="0" fontId="20" fillId="46" borderId="0" xfId="44" applyNumberFormat="1" applyFont="1" applyFill="1" applyBorder="1" applyAlignment="1">
      <alignment horizontal="right"/>
    </xf>
    <xf numFmtId="0" fontId="53" fillId="47" borderId="0" xfId="44" applyNumberFormat="1" applyFont="1" applyFill="1" applyBorder="1" applyAlignment="1">
      <alignment horizontal="right"/>
    </xf>
    <xf numFmtId="0" fontId="20" fillId="48" borderId="27" xfId="44" applyNumberFormat="1" applyFont="1" applyFill="1" applyBorder="1" applyAlignment="1">
      <alignment horizontal="right"/>
    </xf>
    <xf numFmtId="0" fontId="20" fillId="48" borderId="0" xfId="44" applyNumberFormat="1" applyFont="1" applyFill="1" applyBorder="1" applyAlignment="1">
      <alignment horizontal="right"/>
    </xf>
    <xf numFmtId="0" fontId="53" fillId="47" borderId="27" xfId="44" applyNumberFormat="1" applyFont="1" applyFill="1" applyBorder="1" applyAlignment="1">
      <alignment horizontal="right"/>
    </xf>
    <xf numFmtId="0" fontId="20" fillId="0" borderId="28" xfId="0" applyFont="1" applyBorder="1" applyAlignment="1">
      <alignment horizontal="center" vertical="center"/>
    </xf>
    <xf numFmtId="168" fontId="54" fillId="38" borderId="28" xfId="44" applyNumberFormat="1" applyFont="1" applyFill="1" applyBorder="1" applyAlignment="1"/>
    <xf numFmtId="166" fontId="54" fillId="0" borderId="29" xfId="2" applyNumberFormat="1" applyFont="1" applyBorder="1" applyAlignment="1">
      <alignment vertical="center"/>
    </xf>
    <xf numFmtId="168" fontId="54" fillId="38" borderId="31" xfId="44" applyNumberFormat="1" applyFont="1" applyFill="1" applyBorder="1" applyAlignment="1"/>
    <xf numFmtId="166" fontId="54" fillId="0" borderId="32" xfId="2" applyNumberFormat="1" applyFont="1" applyBorder="1" applyAlignment="1">
      <alignment vertical="center"/>
    </xf>
    <xf numFmtId="0" fontId="44" fillId="38" borderId="0" xfId="0" applyFont="1" applyFill="1" applyBorder="1" applyAlignment="1">
      <alignment horizontal="center" vertical="center"/>
    </xf>
    <xf numFmtId="0" fontId="55" fillId="38" borderId="0" xfId="0" applyFont="1" applyFill="1" applyBorder="1" applyAlignment="1">
      <alignment horizontal="left" vertical="center"/>
    </xf>
    <xf numFmtId="0" fontId="20" fillId="39" borderId="27" xfId="44" applyNumberFormat="1" applyFont="1" applyFill="1" applyBorder="1" applyAlignment="1">
      <alignment horizontal="center"/>
    </xf>
    <xf numFmtId="0" fontId="20" fillId="39" borderId="28" xfId="44" applyNumberFormat="1" applyFont="1" applyFill="1" applyBorder="1" applyAlignment="1">
      <alignment horizontal="center"/>
    </xf>
    <xf numFmtId="0" fontId="20" fillId="39" borderId="0" xfId="44" applyNumberFormat="1" applyFont="1" applyFill="1" applyBorder="1" applyAlignment="1">
      <alignment horizontal="center"/>
    </xf>
    <xf numFmtId="0" fontId="45" fillId="38" borderId="31" xfId="0" applyFont="1" applyFill="1" applyBorder="1" applyAlignment="1">
      <alignment horizontal="center" vertical="center" wrapText="1"/>
    </xf>
    <xf numFmtId="0" fontId="43" fillId="38" borderId="24" xfId="0" applyFont="1" applyFill="1" applyBorder="1" applyAlignment="1">
      <alignment horizontal="center" vertical="center" wrapText="1"/>
    </xf>
    <xf numFmtId="0" fontId="43" fillId="38" borderId="25" xfId="0" applyFont="1" applyFill="1" applyBorder="1" applyAlignment="1">
      <alignment horizontal="center" vertical="center" wrapText="1"/>
    </xf>
    <xf numFmtId="0" fontId="43" fillId="38" borderId="26" xfId="0" applyFont="1" applyFill="1" applyBorder="1" applyAlignment="1">
      <alignment horizontal="center" vertical="center" wrapText="1"/>
    </xf>
    <xf numFmtId="0" fontId="46" fillId="38" borderId="0" xfId="0" applyFont="1" applyFill="1" applyBorder="1" applyAlignment="1">
      <alignment horizontal="center" vertical="center" wrapText="1"/>
    </xf>
    <xf numFmtId="0" fontId="46" fillId="38" borderId="28" xfId="0" applyFont="1" applyFill="1" applyBorder="1" applyAlignment="1">
      <alignment horizontal="center" vertical="center" wrapText="1"/>
    </xf>
    <xf numFmtId="0" fontId="45" fillId="38" borderId="0" xfId="0" applyFont="1" applyFill="1" applyBorder="1" applyAlignment="1">
      <alignment horizontal="center" vertical="center" wrapText="1"/>
    </xf>
    <xf numFmtId="0" fontId="45" fillId="38" borderId="28" xfId="0" applyFont="1" applyFill="1" applyBorder="1" applyAlignment="1">
      <alignment horizontal="center" vertical="center" wrapText="1"/>
    </xf>
    <xf numFmtId="0" fontId="26" fillId="39" borderId="0" xfId="44" applyNumberFormat="1" applyFont="1" applyFill="1" applyBorder="1" applyAlignment="1">
      <alignment horizontal="center"/>
    </xf>
    <xf numFmtId="0" fontId="20" fillId="39" borderId="27" xfId="44" applyNumberFormat="1" applyFont="1" applyFill="1" applyBorder="1" applyAlignment="1">
      <alignment horizontal="right"/>
    </xf>
    <xf numFmtId="0" fontId="20" fillId="39" borderId="0" xfId="44" applyNumberFormat="1" applyFont="1" applyFill="1" applyBorder="1" applyAlignment="1">
      <alignment horizontal="right"/>
    </xf>
    <xf numFmtId="0" fontId="44" fillId="38" borderId="17" xfId="0" applyFont="1" applyFill="1" applyBorder="1" applyAlignment="1">
      <alignment horizontal="center" vertical="center" textRotation="90"/>
    </xf>
    <xf numFmtId="0" fontId="44" fillId="38" borderId="31" xfId="0" applyFont="1" applyFill="1" applyBorder="1" applyAlignment="1">
      <alignment horizontal="center" vertical="center" textRotation="90"/>
    </xf>
    <xf numFmtId="0" fontId="44" fillId="38" borderId="32" xfId="0" applyFont="1" applyFill="1" applyBorder="1" applyAlignment="1">
      <alignment horizontal="center" vertical="center" textRotation="90"/>
    </xf>
    <xf numFmtId="0" fontId="20" fillId="39" borderId="29" xfId="44" applyNumberFormat="1" applyFont="1" applyFill="1" applyBorder="1" applyAlignment="1">
      <alignment horizontal="right"/>
    </xf>
    <xf numFmtId="0" fontId="20" fillId="39" borderId="23" xfId="44" applyNumberFormat="1" applyFont="1" applyFill="1" applyBorder="1" applyAlignment="1">
      <alignment horizontal="right"/>
    </xf>
    <xf numFmtId="0" fontId="20" fillId="39" borderId="27" xfId="44" applyNumberFormat="1" applyFont="1" applyFill="1" applyBorder="1" applyAlignment="1">
      <alignment horizontal="center" vertical="center"/>
    </xf>
    <xf numFmtId="0" fontId="20" fillId="39" borderId="0" xfId="44" applyNumberFormat="1" applyFont="1" applyFill="1" applyBorder="1" applyAlignment="1">
      <alignment horizontal="center" vertical="center"/>
    </xf>
    <xf numFmtId="0" fontId="19" fillId="39" borderId="27" xfId="44" applyNumberFormat="1" applyFont="1" applyFill="1" applyBorder="1" applyAlignment="1">
      <alignment horizontal="right"/>
    </xf>
    <xf numFmtId="0" fontId="19" fillId="39" borderId="0" xfId="44" applyNumberFormat="1" applyFont="1" applyFill="1" applyBorder="1" applyAlignment="1">
      <alignment horizontal="right"/>
    </xf>
    <xf numFmtId="0" fontId="41" fillId="39" borderId="27" xfId="44" applyNumberFormat="1" applyFont="1" applyFill="1" applyBorder="1" applyAlignment="1">
      <alignment horizontal="right"/>
    </xf>
    <xf numFmtId="0" fontId="41" fillId="39" borderId="0" xfId="44" applyNumberFormat="1" applyFont="1" applyFill="1" applyBorder="1" applyAlignment="1">
      <alignment horizontal="right"/>
    </xf>
    <xf numFmtId="0" fontId="44" fillId="38" borderId="28" xfId="0" applyFont="1" applyFill="1" applyBorder="1" applyAlignment="1">
      <alignment horizontal="center" vertical="center" textRotation="90"/>
    </xf>
    <xf numFmtId="0" fontId="44" fillId="38" borderId="30" xfId="0" applyFont="1" applyFill="1" applyBorder="1" applyAlignment="1">
      <alignment horizontal="center" vertical="center" textRotation="90"/>
    </xf>
    <xf numFmtId="0" fontId="20" fillId="38" borderId="12" xfId="0" applyNumberFormat="1" applyFont="1" applyFill="1" applyBorder="1" applyAlignment="1">
      <alignment horizontal="center"/>
    </xf>
    <xf numFmtId="0" fontId="20" fillId="38" borderId="15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8" fillId="34" borderId="16" xfId="0" applyFont="1" applyFill="1" applyBorder="1" applyAlignment="1">
      <alignment horizontal="left" vertical="center" wrapText="1"/>
    </xf>
    <xf numFmtId="0" fontId="28" fillId="33" borderId="16" xfId="0" applyFont="1" applyFill="1" applyBorder="1" applyAlignment="1">
      <alignment horizontal="left" vertical="center" wrapText="1"/>
    </xf>
    <xf numFmtId="0" fontId="29" fillId="33" borderId="16" xfId="0" applyFont="1" applyFill="1" applyBorder="1" applyAlignment="1">
      <alignment vertical="center" wrapText="1"/>
    </xf>
    <xf numFmtId="0" fontId="29" fillId="34" borderId="16" xfId="0" applyFont="1" applyFill="1" applyBorder="1" applyAlignment="1">
      <alignment horizontal="center" vertical="center" wrapText="1"/>
    </xf>
  </cellXfs>
  <cellStyles count="45">
    <cellStyle name="20% - Colore 1" xfId="21" builtinId="30" customBuiltin="1"/>
    <cellStyle name="20% - Colore 2" xfId="25" builtinId="34" customBuiltin="1"/>
    <cellStyle name="20% - Colore 3" xfId="29" builtinId="38" customBuiltin="1"/>
    <cellStyle name="20% - Colore 4" xfId="33" builtinId="42" customBuiltin="1"/>
    <cellStyle name="20% - Colore 5" xfId="37" builtinId="46" customBuiltin="1"/>
    <cellStyle name="20% - Colore 6" xfId="41" builtinId="50" customBuiltin="1"/>
    <cellStyle name="40% - Colore 1" xfId="22" builtinId="31" customBuiltin="1"/>
    <cellStyle name="40% - Colore 2" xfId="26" builtinId="35" customBuiltin="1"/>
    <cellStyle name="40% - Colore 3" xfId="30" builtinId="39" customBuiltin="1"/>
    <cellStyle name="40% - Colore 4" xfId="34" builtinId="43" customBuiltin="1"/>
    <cellStyle name="40% - Colore 5" xfId="38" builtinId="47" customBuiltin="1"/>
    <cellStyle name="40% - Colore 6" xfId="42" builtinId="51" customBuiltin="1"/>
    <cellStyle name="60% - Colore 1" xfId="23" builtinId="32" customBuiltin="1"/>
    <cellStyle name="60% - Colore 2" xfId="27" builtinId="36" customBuiltin="1"/>
    <cellStyle name="60% - Colore 3" xfId="31" builtinId="40" customBuiltin="1"/>
    <cellStyle name="60% - Colore 4" xfId="35" builtinId="44" customBuiltin="1"/>
    <cellStyle name="60% - Colore 5" xfId="39" builtinId="48" customBuiltin="1"/>
    <cellStyle name="60% - Colore 6" xfId="43" builtinId="52" customBuiltin="1"/>
    <cellStyle name="Calcolo" xfId="13" builtinId="22" customBuiltin="1"/>
    <cellStyle name="Cella collegata" xfId="14" builtinId="24" customBuiltin="1"/>
    <cellStyle name="Cella da controllare" xfId="15" builtinId="23" customBuiltin="1"/>
    <cellStyle name="Colore 1" xfId="20" builtinId="29" customBuiltin="1"/>
    <cellStyle name="Colore 2" xfId="24" builtinId="33" customBuiltin="1"/>
    <cellStyle name="Colore 3" xfId="28" builtinId="37" customBuiltin="1"/>
    <cellStyle name="Colore 4" xfId="32" builtinId="41" customBuiltin="1"/>
    <cellStyle name="Colore 5" xfId="36" builtinId="45" customBuiltin="1"/>
    <cellStyle name="Colore 6" xfId="40" builtinId="49" customBuiltin="1"/>
    <cellStyle name="Input" xfId="11" builtinId="20" customBuiltin="1"/>
    <cellStyle name="Migliaia" xfId="1" builtinId="3"/>
    <cellStyle name="Neutrale" xfId="10" builtinId="28" customBuiltin="1"/>
    <cellStyle name="Normale" xfId="0" builtinId="0" customBuiltin="1"/>
    <cellStyle name="Normale 2" xfId="44"/>
    <cellStyle name="Nota" xfId="17" builtinId="10" customBuiltin="1"/>
    <cellStyle name="Output" xfId="12" builtinId="21" customBuiltin="1"/>
    <cellStyle name="Percentuale" xfId="2" builtinId="5"/>
    <cellStyle name="Testo avviso" xfId="16" builtinId="11" customBuiltin="1"/>
    <cellStyle name="Testo descrittivo" xfId="18" builtinId="53" customBuiltin="1"/>
    <cellStyle name="Titolo" xfId="3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otale" xfId="19" builtinId="25" customBuiltin="1"/>
    <cellStyle name="Valore non valido" xfId="9" builtinId="27" customBuiltin="1"/>
    <cellStyle name="Valore valido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22</xdr:row>
      <xdr:rowOff>0</xdr:rowOff>
    </xdr:from>
    <xdr:to>
      <xdr:col>5</xdr:col>
      <xdr:colOff>180975</xdr:colOff>
      <xdr:row>23</xdr:row>
      <xdr:rowOff>19050</xdr:rowOff>
    </xdr:to>
    <xdr:grpSp>
      <xdr:nvGrpSpPr>
        <xdr:cNvPr id="6" name="Gruppo 5"/>
        <xdr:cNvGrpSpPr/>
      </xdr:nvGrpSpPr>
      <xdr:grpSpPr>
        <a:xfrm>
          <a:off x="3524250" y="4419600"/>
          <a:ext cx="1952625" cy="222250"/>
          <a:chOff x="3162300" y="4533900"/>
          <a:chExt cx="1628775" cy="219075"/>
        </a:xfrm>
      </xdr:grpSpPr>
      <xdr:cxnSp macro="">
        <xdr:nvCxnSpPr>
          <xdr:cNvPr id="3" name="Connettore 2 2"/>
          <xdr:cNvCxnSpPr/>
        </xdr:nvCxnSpPr>
        <xdr:spPr>
          <a:xfrm>
            <a:off x="3743325" y="4629150"/>
            <a:ext cx="1047750" cy="9525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Ovale 4"/>
          <xdr:cNvSpPr/>
        </xdr:nvSpPr>
        <xdr:spPr>
          <a:xfrm>
            <a:off x="3162300" y="4533900"/>
            <a:ext cx="600075" cy="219075"/>
          </a:xfrm>
          <a:prstGeom prst="ellipse">
            <a:avLst/>
          </a:prstGeom>
          <a:noFill/>
          <a:ln w="19050">
            <a:solidFill>
              <a:schemeClr val="tx2">
                <a:lumMod val="40000"/>
                <a:lumOff val="6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</xdr:grpSp>
    <xdr:clientData/>
  </xdr:twoCellAnchor>
  <xdr:twoCellAnchor>
    <xdr:from>
      <xdr:col>4</xdr:col>
      <xdr:colOff>9525</xdr:colOff>
      <xdr:row>21</xdr:row>
      <xdr:rowOff>85725</xdr:rowOff>
    </xdr:from>
    <xdr:to>
      <xdr:col>4</xdr:col>
      <xdr:colOff>428625</xdr:colOff>
      <xdr:row>22</xdr:row>
      <xdr:rowOff>142875</xdr:rowOff>
    </xdr:to>
    <xdr:sp macro="" textlink="">
      <xdr:nvSpPr>
        <xdr:cNvPr id="31" name="CasellaDiTesto 30"/>
        <xdr:cNvSpPr txBox="1"/>
      </xdr:nvSpPr>
      <xdr:spPr>
        <a:xfrm>
          <a:off x="4391025" y="4302125"/>
          <a:ext cx="41910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chemeClr val="tx2">
                  <a:lumMod val="75000"/>
                </a:schemeClr>
              </a:solidFill>
            </a:rPr>
            <a:t>+/-</a:t>
          </a:r>
        </a:p>
      </xdr:txBody>
    </xdr:sp>
    <xdr:clientData/>
  </xdr:twoCellAnchor>
  <xdr:twoCellAnchor>
    <xdr:from>
      <xdr:col>2</xdr:col>
      <xdr:colOff>774700</xdr:colOff>
      <xdr:row>22</xdr:row>
      <xdr:rowOff>12700</xdr:rowOff>
    </xdr:from>
    <xdr:to>
      <xdr:col>6</xdr:col>
      <xdr:colOff>12700</xdr:colOff>
      <xdr:row>45</xdr:row>
      <xdr:rowOff>88900</xdr:rowOff>
    </xdr:to>
    <xdr:cxnSp macro="">
      <xdr:nvCxnSpPr>
        <xdr:cNvPr id="4" name="Connettore 2 3"/>
        <xdr:cNvCxnSpPr/>
      </xdr:nvCxnSpPr>
      <xdr:spPr>
        <a:xfrm>
          <a:off x="3327400" y="4432300"/>
          <a:ext cx="2641600" cy="4381500"/>
        </a:xfrm>
        <a:prstGeom prst="straightConnector1">
          <a:avLst/>
        </a:prstGeom>
        <a:ln w="12700">
          <a:solidFill>
            <a:schemeClr val="bg2">
              <a:lumMod val="50000"/>
            </a:schemeClr>
          </a:solidFill>
          <a:prstDash val="sysDot"/>
          <a:headEnd type="oval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45</xdr:row>
      <xdr:rowOff>114300</xdr:rowOff>
    </xdr:from>
    <xdr:to>
      <xdr:col>8</xdr:col>
      <xdr:colOff>495300</xdr:colOff>
      <xdr:row>75</xdr:row>
      <xdr:rowOff>12700</xdr:rowOff>
    </xdr:to>
    <xdr:cxnSp macro="">
      <xdr:nvCxnSpPr>
        <xdr:cNvPr id="8" name="Connettore 2 7"/>
        <xdr:cNvCxnSpPr/>
      </xdr:nvCxnSpPr>
      <xdr:spPr>
        <a:xfrm>
          <a:off x="6248400" y="8839200"/>
          <a:ext cx="2286000" cy="5054600"/>
        </a:xfrm>
        <a:prstGeom prst="straightConnector1">
          <a:avLst/>
        </a:prstGeom>
        <a:ln w="12700">
          <a:solidFill>
            <a:schemeClr val="bg2">
              <a:lumMod val="50000"/>
            </a:schemeClr>
          </a:solidFill>
          <a:prstDash val="sysDot"/>
          <a:headEnd type="oval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723900</xdr:colOff>
      <xdr:row>19</xdr:row>
      <xdr:rowOff>12700</xdr:rowOff>
    </xdr:from>
    <xdr:to>
      <xdr:col>13</xdr:col>
      <xdr:colOff>876300</xdr:colOff>
      <xdr:row>27</xdr:row>
      <xdr:rowOff>25400</xdr:rowOff>
    </xdr:to>
    <xdr:sp macro="" textlink="">
      <xdr:nvSpPr>
        <xdr:cNvPr id="2" name="CasellaDiTesto 1"/>
        <xdr:cNvSpPr txBox="1"/>
      </xdr:nvSpPr>
      <xdr:spPr>
        <a:xfrm>
          <a:off x="11506200" y="3822700"/>
          <a:ext cx="198120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it-IT" sz="1100" b="1"/>
            <a:t>ISTAT</a:t>
          </a:r>
          <a:r>
            <a:rPr lang="it-IT" sz="1100"/>
            <a:t> -- Il </a:t>
          </a:r>
          <a:r>
            <a:rPr lang="it-IT" sz="1100" b="1"/>
            <a:t>99,6%</a:t>
          </a:r>
          <a:r>
            <a:rPr lang="it-IT" sz="1100" b="1" baseline="0"/>
            <a:t> </a:t>
          </a:r>
          <a:r>
            <a:rPr lang="it-IT" sz="1100" baseline="0"/>
            <a:t>della spesa  </a:t>
          </a:r>
          <a:r>
            <a:rPr lang="it-IT" sz="1100" b="1" baseline="0"/>
            <a:t>IVS</a:t>
          </a:r>
          <a:r>
            <a:rPr lang="it-IT" sz="1100" baseline="0"/>
            <a:t> appartiene all'aggregato delle  Amministrazioni pubbliche (AP), quello preso a riferimento per la valutazione della sostenibilità della Finanza Pubblica (DEF, RGS, Commissione europea, AWG, etc.)</a:t>
          </a:r>
          <a:endParaRPr lang="it-IT" sz="1100"/>
        </a:p>
      </xdr:txBody>
    </xdr:sp>
    <xdr:clientData/>
  </xdr:twoCellAnchor>
  <xdr:twoCellAnchor>
    <xdr:from>
      <xdr:col>11</xdr:col>
      <xdr:colOff>723900</xdr:colOff>
      <xdr:row>36</xdr:row>
      <xdr:rowOff>0</xdr:rowOff>
    </xdr:from>
    <xdr:to>
      <xdr:col>13</xdr:col>
      <xdr:colOff>876300</xdr:colOff>
      <xdr:row>45</xdr:row>
      <xdr:rowOff>139700</xdr:rowOff>
    </xdr:to>
    <xdr:sp macro="" textlink="">
      <xdr:nvSpPr>
        <xdr:cNvPr id="10" name="CasellaDiTesto 9"/>
        <xdr:cNvSpPr txBox="1"/>
      </xdr:nvSpPr>
      <xdr:spPr>
        <a:xfrm>
          <a:off x="11506200" y="7239000"/>
          <a:ext cx="1981200" cy="1625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it-IT" sz="1100" b="1"/>
            <a:t>EUROSTAT</a:t>
          </a:r>
          <a:r>
            <a:rPr lang="it-IT" sz="1100"/>
            <a:t> </a:t>
          </a:r>
          <a:r>
            <a:rPr lang="it-IT" sz="1100" b="1"/>
            <a:t>PENSION EXP. </a:t>
          </a:r>
          <a:r>
            <a:rPr lang="it-IT" sz="1100"/>
            <a:t>--</a:t>
          </a:r>
          <a:r>
            <a:rPr lang="it-IT" sz="1100" baseline="0"/>
            <a:t> La voce </a:t>
          </a:r>
          <a:r>
            <a:rPr lang="it-IT" sz="1100" b="1" baseline="0"/>
            <a:t>IVS dell'aggregato Totale economia  dell'ISTAT </a:t>
          </a:r>
          <a:r>
            <a:rPr lang="it-IT" sz="1100" baseline="0"/>
            <a:t>corrisponde alla somma di </a:t>
          </a:r>
          <a:r>
            <a:rPr lang="it-IT" sz="1100" b="1" baseline="0"/>
            <a:t>Old age pension</a:t>
          </a:r>
          <a:r>
            <a:rPr lang="it-IT" sz="1100" baseline="0"/>
            <a:t>, </a:t>
          </a:r>
          <a:r>
            <a:rPr lang="it-IT" sz="1100" b="1" baseline="0"/>
            <a:t>Anticipated old age pension </a:t>
          </a:r>
          <a:r>
            <a:rPr lang="it-IT" sz="1100" baseline="0"/>
            <a:t>e </a:t>
          </a:r>
          <a:r>
            <a:rPr lang="it-IT" sz="1100" b="1" baseline="0"/>
            <a:t>Survivors pension nel dataset PENSION EXPENDITURE di Eurostat</a:t>
          </a:r>
          <a:endParaRPr lang="it-IT" sz="1100" b="1"/>
        </a:p>
      </xdr:txBody>
    </xdr:sp>
    <xdr:clientData/>
  </xdr:twoCellAnchor>
  <xdr:twoCellAnchor>
    <xdr:from>
      <xdr:col>11</xdr:col>
      <xdr:colOff>736600</xdr:colOff>
      <xdr:row>62</xdr:row>
      <xdr:rowOff>88900</xdr:rowOff>
    </xdr:from>
    <xdr:to>
      <xdr:col>13</xdr:col>
      <xdr:colOff>889000</xdr:colOff>
      <xdr:row>81</xdr:row>
      <xdr:rowOff>50800</xdr:rowOff>
    </xdr:to>
    <xdr:sp macro="" textlink="">
      <xdr:nvSpPr>
        <xdr:cNvPr id="12" name="CasellaDiTesto 11"/>
        <xdr:cNvSpPr txBox="1"/>
      </xdr:nvSpPr>
      <xdr:spPr>
        <a:xfrm>
          <a:off x="11518900" y="11696700"/>
          <a:ext cx="1981200" cy="306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it-IT" sz="1100" b="1"/>
            <a:t>EUROSTAT</a:t>
          </a:r>
          <a:r>
            <a:rPr lang="it-IT" sz="1100"/>
            <a:t> </a:t>
          </a:r>
          <a:r>
            <a:rPr lang="it-IT" sz="1100" b="1"/>
            <a:t>SOCIAL</a:t>
          </a:r>
          <a:r>
            <a:rPr lang="it-IT" sz="1100"/>
            <a:t> </a:t>
          </a:r>
          <a:r>
            <a:rPr lang="it-IT" sz="1100" b="1"/>
            <a:t>EXP. BY MACROFUNCTIONS </a:t>
          </a:r>
          <a:r>
            <a:rPr lang="it-IT" sz="1100"/>
            <a:t>--</a:t>
          </a:r>
          <a:r>
            <a:rPr lang="it-IT" sz="1100" baseline="0"/>
            <a:t> La voce </a:t>
          </a:r>
          <a:r>
            <a:rPr lang="it-IT" sz="1100" b="1" baseline="0"/>
            <a:t>IVS dell'aggregato Totale economia  dell'ISTAT </a:t>
          </a:r>
          <a:r>
            <a:rPr lang="it-IT" sz="1100" baseline="0"/>
            <a:t>corrisponde alla somma delle macrofunzioni </a:t>
          </a:r>
          <a:r>
            <a:rPr lang="it-IT" sz="1100" b="1" baseline="0"/>
            <a:t>Old age </a:t>
          </a:r>
          <a:r>
            <a:rPr lang="it-IT" sz="1100" baseline="0"/>
            <a:t>e </a:t>
          </a:r>
          <a:r>
            <a:rPr lang="it-IT" sz="1100" b="1" baseline="0"/>
            <a:t>Survivors di Eurostat al netto delle componenti di tipo </a:t>
          </a:r>
          <a:r>
            <a:rPr lang="it-IT" sz="1100" b="1" i="1" baseline="0"/>
            <a:t>cash lump-sum</a:t>
          </a:r>
          <a:r>
            <a:rPr lang="it-IT" sz="1100" b="0" i="0" baseline="0"/>
            <a:t>. La componente maggiore di tipo </a:t>
          </a:r>
          <a:r>
            <a:rPr lang="it-IT" sz="1100" b="0" i="1" baseline="0"/>
            <a:t>cash lump-sum </a:t>
          </a:r>
          <a:r>
            <a:rPr lang="it-IT" sz="1100" b="0" i="0" baseline="0"/>
            <a:t>è il </a:t>
          </a:r>
          <a:r>
            <a:rPr lang="it-IT" sz="1100" b="1" i="0" baseline="0"/>
            <a:t>TFR</a:t>
          </a:r>
          <a:r>
            <a:rPr lang="it-IT" sz="1100" b="0" i="0" baseline="0"/>
            <a:t>. Circa il </a:t>
          </a:r>
          <a:r>
            <a:rPr lang="it-IT" sz="1100" b="1" i="0" baseline="0"/>
            <a:t>94% </a:t>
          </a:r>
          <a:r>
            <a:rPr lang="it-IT" sz="1100" b="0" i="0" baseline="0"/>
            <a:t>della spesa per le macrofunzioni Old age e Survivors di Eurostat è composto dalle voci  di spesa delle pensioni IVS che compaiono Conti della protezione sociale dell'Istat</a:t>
          </a:r>
          <a:endParaRPr lang="it-IT" sz="1100" b="1" i="1"/>
        </a:p>
      </xdr:txBody>
    </xdr:sp>
    <xdr:clientData/>
  </xdr:twoCellAnchor>
  <xdr:twoCellAnchor>
    <xdr:from>
      <xdr:col>12</xdr:col>
      <xdr:colOff>800100</xdr:colOff>
      <xdr:row>27</xdr:row>
      <xdr:rowOff>25400</xdr:rowOff>
    </xdr:from>
    <xdr:to>
      <xdr:col>12</xdr:col>
      <xdr:colOff>800100</xdr:colOff>
      <xdr:row>36</xdr:row>
      <xdr:rowOff>0</xdr:rowOff>
    </xdr:to>
    <xdr:cxnSp macro="">
      <xdr:nvCxnSpPr>
        <xdr:cNvPr id="13" name="Connettore 1 12"/>
        <xdr:cNvCxnSpPr>
          <a:stCxn id="2" idx="2"/>
          <a:endCxn id="10" idx="0"/>
        </xdr:cNvCxnSpPr>
      </xdr:nvCxnSpPr>
      <xdr:spPr>
        <a:xfrm>
          <a:off x="12496800" y="5461000"/>
          <a:ext cx="0" cy="17780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800100</xdr:colOff>
      <xdr:row>45</xdr:row>
      <xdr:rowOff>139700</xdr:rowOff>
    </xdr:from>
    <xdr:to>
      <xdr:col>12</xdr:col>
      <xdr:colOff>812800</xdr:colOff>
      <xdr:row>62</xdr:row>
      <xdr:rowOff>88900</xdr:rowOff>
    </xdr:to>
    <xdr:cxnSp macro="">
      <xdr:nvCxnSpPr>
        <xdr:cNvPr id="15" name="Connettore 1 14"/>
        <xdr:cNvCxnSpPr>
          <a:stCxn id="10" idx="2"/>
          <a:endCxn id="12" idx="0"/>
        </xdr:cNvCxnSpPr>
      </xdr:nvCxnSpPr>
      <xdr:spPr>
        <a:xfrm>
          <a:off x="12496800" y="8864600"/>
          <a:ext cx="12700" cy="28321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95</xdr:row>
      <xdr:rowOff>88900</xdr:rowOff>
    </xdr:from>
    <xdr:to>
      <xdr:col>1</xdr:col>
      <xdr:colOff>1800225</xdr:colOff>
      <xdr:row>98</xdr:row>
      <xdr:rowOff>12700</xdr:rowOff>
    </xdr:to>
    <xdr:pic>
      <xdr:nvPicPr>
        <xdr:cNvPr id="14" name="Immagin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72000"/>
          <a:ext cx="22320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157163</xdr:colOff>
      <xdr:row>5</xdr:row>
      <xdr:rowOff>7937</xdr:rowOff>
    </xdr:from>
    <xdr:to>
      <xdr:col>16</xdr:col>
      <xdr:colOff>576263</xdr:colOff>
      <xdr:row>15</xdr:row>
      <xdr:rowOff>119062</xdr:rowOff>
    </xdr:to>
    <xdr:pic>
      <xdr:nvPicPr>
        <xdr:cNvPr id="16" name="Immagin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3563600" y="1790700"/>
          <a:ext cx="22320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157163</xdr:colOff>
      <xdr:row>66</xdr:row>
      <xdr:rowOff>7937</xdr:rowOff>
    </xdr:from>
    <xdr:to>
      <xdr:col>16</xdr:col>
      <xdr:colOff>576263</xdr:colOff>
      <xdr:row>78</xdr:row>
      <xdr:rowOff>131762</xdr:rowOff>
    </xdr:to>
    <xdr:pic>
      <xdr:nvPicPr>
        <xdr:cNvPr id="17" name="Immagin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3563600" y="13182600"/>
          <a:ext cx="22320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20</xdr:row>
      <xdr:rowOff>0</xdr:rowOff>
    </xdr:from>
    <xdr:to>
      <xdr:col>4</xdr:col>
      <xdr:colOff>314325</xdr:colOff>
      <xdr:row>25</xdr:row>
      <xdr:rowOff>0</xdr:rowOff>
    </xdr:to>
    <xdr:sp macro="" textlink="">
      <xdr:nvSpPr>
        <xdr:cNvPr id="2" name="Parentesi graffa chiusa 1"/>
        <xdr:cNvSpPr/>
      </xdr:nvSpPr>
      <xdr:spPr>
        <a:xfrm>
          <a:off x="5543550" y="3276600"/>
          <a:ext cx="314325" cy="8096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314325</xdr:colOff>
      <xdr:row>22</xdr:row>
      <xdr:rowOff>76200</xdr:rowOff>
    </xdr:from>
    <xdr:to>
      <xdr:col>5</xdr:col>
      <xdr:colOff>361950</xdr:colOff>
      <xdr:row>22</xdr:row>
      <xdr:rowOff>80963</xdr:rowOff>
    </xdr:to>
    <xdr:cxnSp macro="">
      <xdr:nvCxnSpPr>
        <xdr:cNvPr id="4" name="Connettore 2 3"/>
        <xdr:cNvCxnSpPr>
          <a:stCxn id="2" idx="1"/>
        </xdr:cNvCxnSpPr>
      </xdr:nvCxnSpPr>
      <xdr:spPr>
        <a:xfrm flipV="1">
          <a:off x="5857875" y="3676650"/>
          <a:ext cx="657225" cy="476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342900</xdr:colOff>
      <xdr:row>15</xdr:row>
      <xdr:rowOff>0</xdr:rowOff>
    </xdr:from>
    <xdr:to>
      <xdr:col>0</xdr:col>
      <xdr:colOff>342900</xdr:colOff>
      <xdr:row>35</xdr:row>
      <xdr:rowOff>95250</xdr:rowOff>
    </xdr:to>
    <xdr:cxnSp macro="">
      <xdr:nvCxnSpPr>
        <xdr:cNvPr id="6" name="Connettore 2 5"/>
        <xdr:cNvCxnSpPr/>
      </xdr:nvCxnSpPr>
      <xdr:spPr>
        <a:xfrm flipV="1">
          <a:off x="342900" y="2466975"/>
          <a:ext cx="0" cy="3333750"/>
        </a:xfrm>
        <a:prstGeom prst="straightConnector1">
          <a:avLst/>
        </a:prstGeom>
        <a:ln cmpd="sng">
          <a:solidFill>
            <a:srgbClr val="FFC000"/>
          </a:solidFill>
          <a:headEnd type="diamond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10</xdr:row>
      <xdr:rowOff>95250</xdr:rowOff>
    </xdr:from>
    <xdr:to>
      <xdr:col>3</xdr:col>
      <xdr:colOff>28575</xdr:colOff>
      <xdr:row>12</xdr:row>
      <xdr:rowOff>28575</xdr:rowOff>
    </xdr:to>
    <xdr:sp macro="" textlink="">
      <xdr:nvSpPr>
        <xdr:cNvPr id="2" name="Ovale 1"/>
        <xdr:cNvSpPr/>
      </xdr:nvSpPr>
      <xdr:spPr>
        <a:xfrm>
          <a:off x="3619500" y="1762125"/>
          <a:ext cx="647700" cy="257175"/>
        </a:xfrm>
        <a:prstGeom prst="ellipse">
          <a:avLst/>
        </a:prstGeom>
        <a:noFill/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28575</xdr:colOff>
      <xdr:row>3</xdr:row>
      <xdr:rowOff>142875</xdr:rowOff>
    </xdr:from>
    <xdr:to>
      <xdr:col>6</xdr:col>
      <xdr:colOff>114300</xdr:colOff>
      <xdr:row>11</xdr:row>
      <xdr:rowOff>61913</xdr:rowOff>
    </xdr:to>
    <xdr:cxnSp macro="">
      <xdr:nvCxnSpPr>
        <xdr:cNvPr id="4" name="Connettore 2 3"/>
        <xdr:cNvCxnSpPr>
          <a:stCxn id="2" idx="6"/>
        </xdr:cNvCxnSpPr>
      </xdr:nvCxnSpPr>
      <xdr:spPr>
        <a:xfrm flipV="1">
          <a:off x="4267200" y="666750"/>
          <a:ext cx="1924050" cy="1223963"/>
        </a:xfrm>
        <a:prstGeom prst="straightConnector1">
          <a:avLst/>
        </a:prstGeom>
        <a:ln w="19050">
          <a:solidFill>
            <a:schemeClr val="tx2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28575</xdr:rowOff>
    </xdr:from>
    <xdr:to>
      <xdr:col>9</xdr:col>
      <xdr:colOff>400050</xdr:colOff>
      <xdr:row>7</xdr:row>
      <xdr:rowOff>38100</xdr:rowOff>
    </xdr:to>
    <xdr:sp macro="" textlink="">
      <xdr:nvSpPr>
        <xdr:cNvPr id="5" name="CasellaDiTesto 4"/>
        <xdr:cNvSpPr txBox="1"/>
      </xdr:nvSpPr>
      <xdr:spPr>
        <a:xfrm>
          <a:off x="6181725" y="390525"/>
          <a:ext cx="2124075" cy="819150"/>
        </a:xfrm>
        <a:prstGeom prst="rect">
          <a:avLst/>
        </a:prstGeom>
        <a:solidFill>
          <a:schemeClr val="lt1"/>
        </a:solidFill>
        <a:ln w="952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è il valore riportato nel</a:t>
          </a:r>
          <a:r>
            <a:rPr lang="it-IT" sz="1100" baseline="0"/>
            <a:t> foglio </a:t>
          </a:r>
          <a:r>
            <a:rPr lang="it-IT" sz="1100" b="1" baseline="0"/>
            <a:t>RACCORDO ISTAT EUROSTAT</a:t>
          </a:r>
          <a:r>
            <a:rPr lang="it-IT" sz="1100" b="0" baseline="0"/>
            <a:t>, somma di tutte le voci qui sotto elencate </a:t>
          </a:r>
          <a:endParaRPr lang="it-IT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iv7b.istat.it/index.aspx?DatasetCode=DCCN_PROTSO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92"/>
  <sheetViews>
    <sheetView showGridLines="0" topLeftCell="A14" zoomScale="75" zoomScaleNormal="75" workbookViewId="0">
      <selection activeCell="P26" sqref="P26"/>
    </sheetView>
  </sheetViews>
  <sheetFormatPr defaultRowHeight="12.75" x14ac:dyDescent="0.2"/>
  <cols>
    <col min="1" max="1" width="6.42578125" style="1" customWidth="1"/>
    <col min="2" max="2" width="31.85546875" style="1" customWidth="1"/>
    <col min="3" max="14" width="13.7109375" style="1" customWidth="1"/>
    <col min="15" max="15" width="2.5703125" style="1" customWidth="1"/>
    <col min="16" max="16384" width="9.140625" style="1"/>
  </cols>
  <sheetData>
    <row r="1" spans="1:14" hidden="1" x14ac:dyDescent="0.2">
      <c r="A1" s="9"/>
      <c r="B1" s="140" t="e">
        <f ca="1">DotStatQuery(#REF!)</f>
        <v>#NAME?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1" customHeight="1" x14ac:dyDescent="0.2">
      <c r="A2" s="199">
        <v>2015</v>
      </c>
      <c r="B2" s="178" t="s">
        <v>17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80"/>
    </row>
    <row r="3" spans="1:14" ht="15.75" customHeight="1" x14ac:dyDescent="0.2">
      <c r="A3" s="199"/>
      <c r="B3" s="145" t="s">
        <v>0</v>
      </c>
      <c r="C3" s="181" t="s">
        <v>147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2"/>
    </row>
    <row r="4" spans="1:14" ht="15.75" customHeight="1" x14ac:dyDescent="0.2">
      <c r="A4" s="199"/>
      <c r="B4" s="145" t="s">
        <v>2</v>
      </c>
      <c r="C4" s="183" t="s">
        <v>3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4"/>
    </row>
    <row r="5" spans="1:14" ht="15.75" customHeight="1" x14ac:dyDescent="0.2">
      <c r="A5" s="199"/>
      <c r="B5" s="145" t="s">
        <v>4</v>
      </c>
      <c r="C5" s="183" t="s">
        <v>5</v>
      </c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4"/>
    </row>
    <row r="6" spans="1:14" ht="15.75" customHeight="1" x14ac:dyDescent="0.2">
      <c r="A6" s="199"/>
      <c r="B6" s="145" t="s">
        <v>6</v>
      </c>
      <c r="C6" s="178" t="s">
        <v>172</v>
      </c>
      <c r="D6" s="179"/>
      <c r="E6" s="179"/>
      <c r="F6" s="180"/>
      <c r="G6" s="178" t="s">
        <v>173</v>
      </c>
      <c r="H6" s="179"/>
      <c r="I6" s="179"/>
      <c r="J6" s="180"/>
      <c r="K6" s="178" t="s">
        <v>174</v>
      </c>
      <c r="L6" s="179"/>
      <c r="M6" s="179"/>
      <c r="N6" s="180"/>
    </row>
    <row r="7" spans="1:14" ht="22.5" customHeight="1" x14ac:dyDescent="0.2">
      <c r="A7" s="199"/>
      <c r="B7" s="145" t="s">
        <v>8</v>
      </c>
      <c r="C7" s="177" t="s">
        <v>155</v>
      </c>
      <c r="D7" s="177"/>
      <c r="E7" s="177" t="s">
        <v>156</v>
      </c>
      <c r="F7" s="177"/>
      <c r="G7" s="177" t="s">
        <v>155</v>
      </c>
      <c r="H7" s="177"/>
      <c r="I7" s="177" t="s">
        <v>156</v>
      </c>
      <c r="J7" s="177"/>
      <c r="K7" s="177" t="s">
        <v>155</v>
      </c>
      <c r="L7" s="177"/>
      <c r="M7" s="177" t="s">
        <v>156</v>
      </c>
      <c r="N7" s="177"/>
    </row>
    <row r="8" spans="1:14" ht="15.75" customHeight="1" x14ac:dyDescent="0.2">
      <c r="A8" s="199"/>
      <c r="B8" s="145" t="s">
        <v>11</v>
      </c>
      <c r="C8" s="92" t="s">
        <v>167</v>
      </c>
      <c r="D8" s="92" t="s">
        <v>168</v>
      </c>
      <c r="E8" s="159" t="s">
        <v>167</v>
      </c>
      <c r="F8" s="159" t="s">
        <v>168</v>
      </c>
      <c r="G8" s="159" t="s">
        <v>167</v>
      </c>
      <c r="H8" s="159" t="s">
        <v>168</v>
      </c>
      <c r="I8" s="159" t="s">
        <v>167</v>
      </c>
      <c r="J8" s="159" t="s">
        <v>168</v>
      </c>
      <c r="K8" s="159" t="s">
        <v>167</v>
      </c>
      <c r="L8" s="159" t="s">
        <v>168</v>
      </c>
      <c r="M8" s="159" t="s">
        <v>167</v>
      </c>
      <c r="N8" s="159" t="s">
        <v>168</v>
      </c>
    </row>
    <row r="9" spans="1:14" ht="15.75" customHeight="1" x14ac:dyDescent="0.2">
      <c r="A9" s="199"/>
      <c r="B9" s="85" t="s">
        <v>13</v>
      </c>
      <c r="C9" s="93" t="s">
        <v>14</v>
      </c>
      <c r="D9" s="93" t="s">
        <v>14</v>
      </c>
      <c r="E9" s="93" t="s">
        <v>14</v>
      </c>
      <c r="F9" s="93" t="s">
        <v>14</v>
      </c>
      <c r="G9" s="93" t="s">
        <v>14</v>
      </c>
      <c r="H9" s="93" t="s">
        <v>14</v>
      </c>
      <c r="I9" s="93" t="s">
        <v>14</v>
      </c>
      <c r="J9" s="93" t="s">
        <v>14</v>
      </c>
      <c r="K9" s="93" t="s">
        <v>14</v>
      </c>
      <c r="L9" s="93" t="s">
        <v>14</v>
      </c>
      <c r="M9" s="93" t="s">
        <v>14</v>
      </c>
      <c r="N9" s="93" t="s">
        <v>14</v>
      </c>
    </row>
    <row r="10" spans="1:14" ht="15.75" customHeight="1" x14ac:dyDescent="0.2">
      <c r="A10" s="199"/>
      <c r="B10" s="164" t="s">
        <v>157</v>
      </c>
      <c r="C10" s="94">
        <v>7704</v>
      </c>
      <c r="D10" s="94" t="s">
        <v>15</v>
      </c>
      <c r="E10" s="94">
        <v>7694</v>
      </c>
      <c r="F10" s="94" t="s">
        <v>15</v>
      </c>
      <c r="G10" s="94">
        <v>208218</v>
      </c>
      <c r="H10" s="94" t="s">
        <v>15</v>
      </c>
      <c r="I10" s="94">
        <v>207354</v>
      </c>
      <c r="J10" s="94" t="s">
        <v>15</v>
      </c>
      <c r="K10" s="94">
        <v>43133</v>
      </c>
      <c r="L10" s="94" t="s">
        <v>15</v>
      </c>
      <c r="M10" s="94">
        <v>42858</v>
      </c>
      <c r="N10" s="94" t="s">
        <v>15</v>
      </c>
    </row>
    <row r="11" spans="1:14" ht="15.75" customHeight="1" x14ac:dyDescent="0.2">
      <c r="A11" s="199"/>
      <c r="B11" s="166" t="s">
        <v>158</v>
      </c>
      <c r="C11" s="95" t="s">
        <v>15</v>
      </c>
      <c r="D11" s="95" t="s">
        <v>15</v>
      </c>
      <c r="E11" s="95" t="s">
        <v>15</v>
      </c>
      <c r="F11" s="95" t="s">
        <v>15</v>
      </c>
      <c r="G11" s="95">
        <v>11083</v>
      </c>
      <c r="H11" s="95" t="s">
        <v>15</v>
      </c>
      <c r="I11" s="95">
        <v>6365</v>
      </c>
      <c r="J11" s="95" t="s">
        <v>15</v>
      </c>
      <c r="K11" s="95" t="s">
        <v>15</v>
      </c>
      <c r="L11" s="95" t="s">
        <v>15</v>
      </c>
      <c r="M11" s="95" t="s">
        <v>15</v>
      </c>
      <c r="N11" s="95" t="s">
        <v>15</v>
      </c>
    </row>
    <row r="12" spans="1:14" ht="15.75" customHeight="1" x14ac:dyDescent="0.2">
      <c r="A12" s="199"/>
      <c r="B12" s="160" t="s">
        <v>159</v>
      </c>
      <c r="C12" s="94" t="s">
        <v>15</v>
      </c>
      <c r="D12" s="94" t="s">
        <v>15</v>
      </c>
      <c r="E12" s="94" t="s">
        <v>15</v>
      </c>
      <c r="F12" s="94" t="s">
        <v>15</v>
      </c>
      <c r="G12" s="94" t="s">
        <v>15</v>
      </c>
      <c r="H12" s="94">
        <v>4740</v>
      </c>
      <c r="I12" s="94" t="s">
        <v>15</v>
      </c>
      <c r="J12" s="94">
        <v>4740</v>
      </c>
      <c r="K12" s="94" t="s">
        <v>15</v>
      </c>
      <c r="L12" s="94" t="s">
        <v>15</v>
      </c>
      <c r="M12" s="94" t="s">
        <v>15</v>
      </c>
      <c r="N12" s="94" t="s">
        <v>15</v>
      </c>
    </row>
    <row r="13" spans="1:14" ht="15.75" customHeight="1" x14ac:dyDescent="0.2">
      <c r="A13" s="199"/>
      <c r="B13" s="160" t="s">
        <v>160</v>
      </c>
      <c r="C13" s="95" t="s">
        <v>15</v>
      </c>
      <c r="D13" s="95">
        <v>130</v>
      </c>
      <c r="E13" s="95" t="s">
        <v>15</v>
      </c>
      <c r="F13" s="95">
        <v>130</v>
      </c>
      <c r="G13" s="95" t="s">
        <v>15</v>
      </c>
      <c r="H13" s="95">
        <v>253</v>
      </c>
      <c r="I13" s="95" t="s">
        <v>15</v>
      </c>
      <c r="J13" s="95">
        <v>253</v>
      </c>
      <c r="K13" s="95" t="s">
        <v>15</v>
      </c>
      <c r="L13" s="95">
        <v>221</v>
      </c>
      <c r="M13" s="95" t="s">
        <v>15</v>
      </c>
      <c r="N13" s="95">
        <v>221</v>
      </c>
    </row>
    <row r="14" spans="1:14" ht="15.75" customHeight="1" x14ac:dyDescent="0.2">
      <c r="A14" s="199"/>
      <c r="B14" s="160" t="s">
        <v>161</v>
      </c>
      <c r="C14" s="94" t="s">
        <v>15</v>
      </c>
      <c r="D14" s="94">
        <v>15587</v>
      </c>
      <c r="E14" s="94" t="s">
        <v>15</v>
      </c>
      <c r="F14" s="94">
        <v>15587</v>
      </c>
      <c r="G14" s="94" t="s">
        <v>15</v>
      </c>
      <c r="H14" s="94">
        <v>277</v>
      </c>
      <c r="I14" s="94" t="s">
        <v>15</v>
      </c>
      <c r="J14" s="94">
        <v>277</v>
      </c>
      <c r="K14" s="94" t="s">
        <v>15</v>
      </c>
      <c r="L14" s="94" t="s">
        <v>15</v>
      </c>
      <c r="M14" s="94" t="s">
        <v>15</v>
      </c>
      <c r="N14" s="94" t="s">
        <v>15</v>
      </c>
    </row>
    <row r="15" spans="1:14" ht="15.75" customHeight="1" x14ac:dyDescent="0.2">
      <c r="A15" s="199"/>
      <c r="B15" s="160" t="s">
        <v>162</v>
      </c>
      <c r="C15" s="95" t="s">
        <v>15</v>
      </c>
      <c r="D15" s="95">
        <v>1132</v>
      </c>
      <c r="E15" s="95" t="s">
        <v>15</v>
      </c>
      <c r="F15" s="95">
        <v>1132</v>
      </c>
      <c r="G15" s="95" t="s">
        <v>15</v>
      </c>
      <c r="H15" s="95" t="s">
        <v>15</v>
      </c>
      <c r="I15" s="95" t="s">
        <v>15</v>
      </c>
      <c r="J15" s="95" t="s">
        <v>15</v>
      </c>
      <c r="K15" s="95" t="s">
        <v>15</v>
      </c>
      <c r="L15" s="95" t="s">
        <v>15</v>
      </c>
      <c r="M15" s="95" t="s">
        <v>15</v>
      </c>
      <c r="N15" s="95" t="s">
        <v>15</v>
      </c>
    </row>
    <row r="16" spans="1:14" ht="15.75" customHeight="1" x14ac:dyDescent="0.2">
      <c r="A16" s="199"/>
      <c r="B16" s="160" t="s">
        <v>163</v>
      </c>
      <c r="C16" s="94" t="s">
        <v>15</v>
      </c>
      <c r="D16" s="94">
        <v>191</v>
      </c>
      <c r="E16" s="94" t="s">
        <v>15</v>
      </c>
      <c r="F16" s="94">
        <v>191</v>
      </c>
      <c r="G16" s="94" t="s">
        <v>15</v>
      </c>
      <c r="H16" s="94" t="s">
        <v>15</v>
      </c>
      <c r="I16" s="94" t="s">
        <v>15</v>
      </c>
      <c r="J16" s="94" t="s">
        <v>15</v>
      </c>
      <c r="K16" s="94" t="s">
        <v>15</v>
      </c>
      <c r="L16" s="94" t="s">
        <v>15</v>
      </c>
      <c r="M16" s="94" t="s">
        <v>15</v>
      </c>
      <c r="N16" s="94" t="s">
        <v>15</v>
      </c>
    </row>
    <row r="17" spans="1:14" ht="15.75" customHeight="1" x14ac:dyDescent="0.2">
      <c r="A17" s="199"/>
      <c r="B17" s="161" t="s">
        <v>164</v>
      </c>
      <c r="C17" s="96" t="s">
        <v>15</v>
      </c>
      <c r="D17" s="96">
        <v>1253</v>
      </c>
      <c r="E17" s="96" t="s">
        <v>15</v>
      </c>
      <c r="F17" s="96">
        <v>1253</v>
      </c>
      <c r="G17" s="96" t="s">
        <v>15</v>
      </c>
      <c r="H17" s="96">
        <v>485</v>
      </c>
      <c r="I17" s="96" t="s">
        <v>15</v>
      </c>
      <c r="J17" s="96">
        <v>485</v>
      </c>
      <c r="K17" s="96" t="s">
        <v>15</v>
      </c>
      <c r="L17" s="96">
        <v>157</v>
      </c>
      <c r="M17" s="96" t="s">
        <v>15</v>
      </c>
      <c r="N17" s="96">
        <v>157</v>
      </c>
    </row>
    <row r="18" spans="1:14" ht="15.75" customHeight="1" x14ac:dyDescent="0.2">
      <c r="A18" s="199"/>
      <c r="B18" s="2" t="s">
        <v>16</v>
      </c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5.75" customHeight="1" x14ac:dyDescent="0.2">
      <c r="A19" s="199"/>
      <c r="B19" s="5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15.75" customHeight="1" x14ac:dyDescent="0.2">
      <c r="A20" s="199"/>
      <c r="B20" s="179" t="s">
        <v>20</v>
      </c>
      <c r="C20" s="179"/>
      <c r="D20" s="180"/>
      <c r="E20" s="4"/>
      <c r="F20" s="4" t="s">
        <v>23</v>
      </c>
      <c r="G20" s="4"/>
      <c r="H20" s="4"/>
      <c r="I20" s="4" t="s">
        <v>144</v>
      </c>
      <c r="J20" s="4"/>
      <c r="K20" s="4"/>
      <c r="L20" s="4"/>
      <c r="M20" s="4"/>
      <c r="N20" s="4"/>
    </row>
    <row r="21" spans="1:14" ht="15.75" customHeight="1" x14ac:dyDescent="0.2">
      <c r="A21" s="199"/>
      <c r="B21" s="105"/>
      <c r="C21" s="97" t="s">
        <v>155</v>
      </c>
      <c r="D21" s="100" t="s">
        <v>22</v>
      </c>
      <c r="E21" s="4"/>
      <c r="F21" s="4" t="s">
        <v>127</v>
      </c>
      <c r="G21" s="4"/>
      <c r="H21" s="4"/>
      <c r="I21" s="4" t="s">
        <v>145</v>
      </c>
      <c r="J21" s="4"/>
      <c r="K21" s="4"/>
      <c r="L21" s="4"/>
      <c r="M21" s="4"/>
      <c r="N21" s="4"/>
    </row>
    <row r="22" spans="1:14" ht="15.75" customHeight="1" x14ac:dyDescent="0.2">
      <c r="A22" s="199"/>
      <c r="B22" s="165" t="s">
        <v>165</v>
      </c>
      <c r="C22" s="116">
        <f>C10+G10+K10</f>
        <v>259055</v>
      </c>
      <c r="D22" s="110">
        <f>E10+I10+M10</f>
        <v>257906</v>
      </c>
      <c r="E22" s="4"/>
      <c r="F22" s="6" t="s">
        <v>21</v>
      </c>
      <c r="G22" s="4"/>
      <c r="H22" s="4"/>
      <c r="I22" s="4" t="s">
        <v>146</v>
      </c>
      <c r="J22" s="4"/>
      <c r="K22" s="4"/>
      <c r="L22" s="4"/>
      <c r="M22" s="4"/>
      <c r="N22" s="4"/>
    </row>
    <row r="23" spans="1:14" ht="15.75" customHeight="1" x14ac:dyDescent="0.2">
      <c r="A23" s="199"/>
      <c r="B23" s="107" t="s">
        <v>18</v>
      </c>
      <c r="C23" s="98">
        <f>C22/1636372</f>
        <v>0.15831057974592574</v>
      </c>
      <c r="D23" s="101">
        <f>D22/1636372</f>
        <v>0.15760841666809258</v>
      </c>
      <c r="E23" s="4"/>
      <c r="F23" s="7">
        <v>0.157</v>
      </c>
      <c r="G23" s="4"/>
      <c r="H23" s="4"/>
      <c r="I23" s="139">
        <v>1636372</v>
      </c>
      <c r="J23" s="13"/>
      <c r="K23" s="4"/>
      <c r="L23" s="4"/>
      <c r="M23" s="4"/>
      <c r="N23" s="4"/>
    </row>
    <row r="24" spans="1:14" ht="15.75" customHeight="1" x14ac:dyDescent="0.2">
      <c r="A24" s="199"/>
      <c r="B24" s="108"/>
      <c r="C24" s="99"/>
      <c r="D24" s="102"/>
      <c r="E24" s="4"/>
      <c r="F24" s="4"/>
      <c r="G24" s="4"/>
      <c r="H24" s="4"/>
      <c r="I24" s="4"/>
      <c r="J24" s="4"/>
      <c r="K24" s="13"/>
      <c r="L24" s="4"/>
      <c r="M24" s="4"/>
      <c r="N24" s="4"/>
    </row>
    <row r="25" spans="1:14" ht="15.75" customHeight="1" x14ac:dyDescent="0.2">
      <c r="A25" s="199"/>
      <c r="B25" s="108"/>
      <c r="C25" s="97" t="s">
        <v>155</v>
      </c>
      <c r="D25" s="100" t="s">
        <v>22</v>
      </c>
      <c r="E25" s="4"/>
      <c r="F25" s="4"/>
      <c r="G25" s="4"/>
      <c r="H25" s="4"/>
      <c r="I25" s="4"/>
      <c r="J25" s="4"/>
      <c r="K25" s="13"/>
      <c r="L25" s="4"/>
      <c r="M25" s="4"/>
      <c r="N25" s="4"/>
    </row>
    <row r="26" spans="1:14" ht="15.75" customHeight="1" x14ac:dyDescent="0.2">
      <c r="A26" s="199"/>
      <c r="B26" s="163" t="s">
        <v>154</v>
      </c>
      <c r="C26" s="106">
        <f>G11</f>
        <v>11083</v>
      </c>
      <c r="D26" s="110">
        <f>I11</f>
        <v>6365</v>
      </c>
      <c r="E26" s="4"/>
      <c r="F26" s="15"/>
      <c r="G26" s="4"/>
      <c r="H26" s="4"/>
      <c r="I26" s="4"/>
      <c r="J26" s="13"/>
      <c r="K26" s="13"/>
      <c r="L26" s="4"/>
      <c r="M26" s="4"/>
      <c r="N26" s="4"/>
    </row>
    <row r="27" spans="1:14" ht="15.75" customHeight="1" x14ac:dyDescent="0.2">
      <c r="A27" s="199"/>
      <c r="B27" s="107" t="s">
        <v>19</v>
      </c>
      <c r="C27" s="98">
        <f>C26/1636372</f>
        <v>6.7729098273497717E-3</v>
      </c>
      <c r="D27" s="101">
        <f>D26/1636372</f>
        <v>3.8897023415213655E-3</v>
      </c>
      <c r="E27" s="4"/>
      <c r="F27" s="4"/>
      <c r="G27" s="4"/>
      <c r="H27" s="4"/>
      <c r="I27" s="4"/>
      <c r="J27" s="15"/>
      <c r="K27" s="13"/>
      <c r="L27" s="4"/>
      <c r="M27" s="4"/>
      <c r="N27" s="4"/>
    </row>
    <row r="28" spans="1:14" ht="15.75" customHeight="1" x14ac:dyDescent="0.2">
      <c r="A28" s="199"/>
      <c r="B28" s="108"/>
      <c r="C28" s="99"/>
      <c r="D28" s="102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15.75" customHeight="1" x14ac:dyDescent="0.2">
      <c r="A29" s="199"/>
      <c r="B29" s="108"/>
      <c r="C29" s="97" t="s">
        <v>155</v>
      </c>
      <c r="D29" s="100" t="s">
        <v>22</v>
      </c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15.75" customHeight="1" x14ac:dyDescent="0.2">
      <c r="A30" s="199"/>
      <c r="B30" s="162" t="s">
        <v>166</v>
      </c>
      <c r="C30" s="109">
        <f>D13+D14+D15+D16+D17+H12+H13+H14+H17+L13+L17</f>
        <v>24426</v>
      </c>
      <c r="D30" s="111">
        <f>F13+F14+F15+F16+F17+J12+J13+J14+J17+N13+N17</f>
        <v>24426</v>
      </c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15.75" customHeight="1" x14ac:dyDescent="0.2">
      <c r="A31" s="200"/>
      <c r="B31" s="113" t="s">
        <v>19</v>
      </c>
      <c r="C31" s="103">
        <f>C30/1636372</f>
        <v>1.4926923706834388E-2</v>
      </c>
      <c r="D31" s="104">
        <f>D30/1636372</f>
        <v>1.4926923706834388E-2</v>
      </c>
    </row>
    <row r="32" spans="1:14" ht="15.75" customHeight="1" x14ac:dyDescent="0.2"/>
    <row r="33" spans="1:14" ht="15.75" customHeight="1" x14ac:dyDescent="0.2">
      <c r="A33" s="188">
        <v>2015</v>
      </c>
      <c r="B33" s="178" t="s">
        <v>149</v>
      </c>
      <c r="C33" s="179"/>
      <c r="D33" s="179"/>
      <c r="E33" s="179"/>
      <c r="F33" s="179"/>
      <c r="G33" s="179"/>
      <c r="H33" s="180"/>
    </row>
    <row r="34" spans="1:14" ht="15.75" customHeight="1" x14ac:dyDescent="0.25">
      <c r="A34" s="189"/>
      <c r="B34" s="82" t="s">
        <v>119</v>
      </c>
      <c r="C34" s="8"/>
      <c r="D34" s="8"/>
      <c r="E34" s="8"/>
      <c r="F34" s="9"/>
      <c r="G34" s="9"/>
      <c r="H34" s="83"/>
    </row>
    <row r="35" spans="1:14" ht="15" x14ac:dyDescent="0.25">
      <c r="A35" s="189"/>
      <c r="B35" s="84" t="s">
        <v>24</v>
      </c>
      <c r="C35" s="10">
        <v>43262.535949074074</v>
      </c>
      <c r="D35" s="8"/>
      <c r="E35" s="8"/>
      <c r="F35" s="9"/>
      <c r="G35" s="9"/>
      <c r="H35" s="83"/>
    </row>
    <row r="36" spans="1:14" ht="15" x14ac:dyDescent="0.25">
      <c r="A36" s="189"/>
      <c r="B36" s="84" t="s">
        <v>25</v>
      </c>
      <c r="C36" s="10">
        <v>43278.430472430555</v>
      </c>
      <c r="D36" s="8"/>
      <c r="E36" s="8"/>
      <c r="F36" s="9"/>
      <c r="G36" s="9"/>
      <c r="H36" s="83"/>
    </row>
    <row r="37" spans="1:14" x14ac:dyDescent="0.2">
      <c r="A37" s="189"/>
      <c r="B37" s="84" t="s">
        <v>26</v>
      </c>
      <c r="C37" s="73" t="s">
        <v>27</v>
      </c>
      <c r="D37" s="9"/>
      <c r="E37" s="9"/>
      <c r="F37" s="9"/>
      <c r="G37" s="9"/>
      <c r="H37" s="83"/>
    </row>
    <row r="38" spans="1:14" x14ac:dyDescent="0.2">
      <c r="A38" s="189"/>
      <c r="B38" s="174" t="s">
        <v>14</v>
      </c>
      <c r="C38" s="176"/>
      <c r="D38" s="185" t="s">
        <v>5</v>
      </c>
      <c r="E38" s="185"/>
      <c r="F38" s="9"/>
      <c r="G38" s="9"/>
      <c r="H38" s="83"/>
    </row>
    <row r="39" spans="1:14" x14ac:dyDescent="0.2">
      <c r="A39" s="189"/>
      <c r="B39" s="174"/>
      <c r="C39" s="176"/>
      <c r="D39" s="77" t="s">
        <v>28</v>
      </c>
      <c r="E39" s="77" t="s">
        <v>39</v>
      </c>
      <c r="F39" s="9"/>
      <c r="G39" s="9"/>
      <c r="H39" s="83"/>
    </row>
    <row r="40" spans="1:14" x14ac:dyDescent="0.2">
      <c r="A40" s="189"/>
      <c r="B40" s="186" t="s">
        <v>27</v>
      </c>
      <c r="C40" s="187"/>
      <c r="D40" s="80">
        <v>272352</v>
      </c>
      <c r="E40" s="81">
        <v>0.16500000000000001</v>
      </c>
      <c r="F40" s="76"/>
      <c r="G40" s="112" t="s">
        <v>45</v>
      </c>
      <c r="H40" s="167" t="s">
        <v>39</v>
      </c>
      <c r="K40" s="16"/>
    </row>
    <row r="41" spans="1:14" x14ac:dyDescent="0.2">
      <c r="A41" s="189"/>
      <c r="B41" s="186" t="s">
        <v>121</v>
      </c>
      <c r="C41" s="187" t="s">
        <v>29</v>
      </c>
      <c r="D41" s="118">
        <v>195017</v>
      </c>
      <c r="E41" s="81">
        <v>0.11800000000000001</v>
      </c>
      <c r="F41" s="76"/>
      <c r="G41" s="136">
        <f>D41+D42</f>
        <v>215562</v>
      </c>
      <c r="H41" s="114">
        <f>G41/1636372</f>
        <v>0.13173166003818201</v>
      </c>
      <c r="J41" s="141"/>
    </row>
    <row r="42" spans="1:14" x14ac:dyDescent="0.2">
      <c r="A42" s="189"/>
      <c r="B42" s="186" t="s">
        <v>122</v>
      </c>
      <c r="C42" s="187" t="s">
        <v>29</v>
      </c>
      <c r="D42" s="119">
        <v>20545</v>
      </c>
      <c r="E42" s="79">
        <v>1.2E-2</v>
      </c>
      <c r="F42" s="17"/>
      <c r="G42" s="9"/>
      <c r="H42" s="114"/>
    </row>
    <row r="43" spans="1:14" x14ac:dyDescent="0.2">
      <c r="A43" s="189"/>
      <c r="B43" s="186" t="s">
        <v>32</v>
      </c>
      <c r="C43" s="187" t="s">
        <v>29</v>
      </c>
      <c r="D43" s="78">
        <v>0</v>
      </c>
      <c r="E43" s="79">
        <v>0</v>
      </c>
      <c r="F43" s="17"/>
      <c r="G43" s="9"/>
      <c r="H43" s="114"/>
    </row>
    <row r="44" spans="1:14" x14ac:dyDescent="0.2">
      <c r="A44" s="189"/>
      <c r="B44" s="186" t="s">
        <v>33</v>
      </c>
      <c r="C44" s="187" t="s">
        <v>29</v>
      </c>
      <c r="D44" s="78">
        <v>4428</v>
      </c>
      <c r="E44" s="79">
        <v>3.0000000000000001E-3</v>
      </c>
      <c r="F44" s="17"/>
      <c r="G44" s="9"/>
      <c r="H44" s="114"/>
    </row>
    <row r="45" spans="1:14" x14ac:dyDescent="0.2">
      <c r="A45" s="189"/>
      <c r="B45" s="197" t="s">
        <v>34</v>
      </c>
      <c r="C45" s="198" t="s">
        <v>29</v>
      </c>
      <c r="D45" s="78">
        <v>7056</v>
      </c>
      <c r="E45" s="79">
        <v>4.0000000000000001E-3</v>
      </c>
      <c r="F45" s="17"/>
      <c r="G45" s="112" t="s">
        <v>124</v>
      </c>
      <c r="H45" s="114" t="s">
        <v>39</v>
      </c>
    </row>
    <row r="46" spans="1:14" x14ac:dyDescent="0.2">
      <c r="A46" s="189"/>
      <c r="B46" s="186" t="s">
        <v>123</v>
      </c>
      <c r="C46" s="187" t="s">
        <v>29</v>
      </c>
      <c r="D46" s="117">
        <v>43828</v>
      </c>
      <c r="E46" s="79">
        <v>2.7000000000000003E-2</v>
      </c>
      <c r="F46" s="17"/>
      <c r="G46" s="115">
        <f>D41+D42+D46</f>
        <v>259390</v>
      </c>
      <c r="H46" s="114">
        <f t="shared" ref="H46" si="0">G46/1636372</f>
        <v>0.15851530092179528</v>
      </c>
    </row>
    <row r="47" spans="1:14" ht="15" x14ac:dyDescent="0.25">
      <c r="A47" s="189"/>
      <c r="B47" s="186" t="s">
        <v>36</v>
      </c>
      <c r="C47" s="187" t="s">
        <v>29</v>
      </c>
      <c r="D47" s="78">
        <v>1478</v>
      </c>
      <c r="E47" s="79">
        <v>1E-3</v>
      </c>
      <c r="F47" s="17"/>
      <c r="G47" s="9"/>
      <c r="H47" s="83"/>
      <c r="J47" s="11"/>
      <c r="K47" s="14"/>
      <c r="L47" s="14"/>
      <c r="M47" s="14"/>
      <c r="N47" s="14"/>
    </row>
    <row r="48" spans="1:14" x14ac:dyDescent="0.2">
      <c r="A48" s="189"/>
      <c r="B48" s="86"/>
      <c r="C48" s="9"/>
      <c r="D48" s="9"/>
      <c r="E48" s="9"/>
      <c r="F48" s="9"/>
      <c r="G48" s="12"/>
      <c r="H48" s="83"/>
      <c r="J48" s="11"/>
      <c r="K48" s="11"/>
    </row>
    <row r="49" spans="1:8" ht="15" x14ac:dyDescent="0.25">
      <c r="A49" s="189"/>
      <c r="B49" s="84" t="s">
        <v>26</v>
      </c>
      <c r="C49" s="74" t="s">
        <v>37</v>
      </c>
      <c r="D49" s="8"/>
      <c r="E49" s="8"/>
      <c r="F49" s="9"/>
      <c r="G49" s="9"/>
      <c r="H49" s="83"/>
    </row>
    <row r="50" spans="1:8" x14ac:dyDescent="0.2">
      <c r="A50" s="189"/>
      <c r="B50" s="186" t="s">
        <v>27</v>
      </c>
      <c r="C50" s="187"/>
      <c r="D50" s="80">
        <v>263652</v>
      </c>
      <c r="E50" s="81">
        <v>0.16</v>
      </c>
      <c r="F50" s="17"/>
      <c r="G50" s="9"/>
      <c r="H50" s="83"/>
    </row>
    <row r="51" spans="1:8" x14ac:dyDescent="0.2">
      <c r="A51" s="189"/>
      <c r="B51" s="186" t="s">
        <v>30</v>
      </c>
      <c r="C51" s="187" t="s">
        <v>29</v>
      </c>
      <c r="D51" s="80">
        <v>189985</v>
      </c>
      <c r="E51" s="81">
        <v>0.115</v>
      </c>
      <c r="F51" s="17"/>
      <c r="G51" s="9"/>
      <c r="H51" s="83"/>
    </row>
    <row r="52" spans="1:8" x14ac:dyDescent="0.2">
      <c r="A52" s="189"/>
      <c r="B52" s="186" t="s">
        <v>31</v>
      </c>
      <c r="C52" s="187" t="s">
        <v>29</v>
      </c>
      <c r="D52" s="80">
        <v>20545</v>
      </c>
      <c r="E52" s="79">
        <v>1.2E-2</v>
      </c>
      <c r="F52" s="17"/>
      <c r="G52" s="9"/>
      <c r="H52" s="83"/>
    </row>
    <row r="53" spans="1:8" x14ac:dyDescent="0.2">
      <c r="A53" s="189"/>
      <c r="B53" s="186" t="s">
        <v>32</v>
      </c>
      <c r="C53" s="187" t="s">
        <v>29</v>
      </c>
      <c r="D53" s="80">
        <v>0</v>
      </c>
      <c r="E53" s="79">
        <v>0</v>
      </c>
      <c r="F53" s="17"/>
      <c r="G53" s="9"/>
      <c r="H53" s="83"/>
    </row>
    <row r="54" spans="1:8" x14ac:dyDescent="0.2">
      <c r="A54" s="189"/>
      <c r="B54" s="186" t="s">
        <v>33</v>
      </c>
      <c r="C54" s="187" t="s">
        <v>29</v>
      </c>
      <c r="D54" s="80">
        <v>760</v>
      </c>
      <c r="E54" s="79">
        <v>0</v>
      </c>
      <c r="F54" s="17"/>
      <c r="G54" s="9"/>
      <c r="H54" s="83"/>
    </row>
    <row r="55" spans="1:8" x14ac:dyDescent="0.2">
      <c r="A55" s="189"/>
      <c r="B55" s="197" t="s">
        <v>34</v>
      </c>
      <c r="C55" s="198" t="s">
        <v>29</v>
      </c>
      <c r="D55" s="80">
        <v>7056</v>
      </c>
      <c r="E55" s="79">
        <v>4.0000000000000001E-3</v>
      </c>
      <c r="F55" s="17"/>
      <c r="G55" s="9"/>
      <c r="H55" s="83"/>
    </row>
    <row r="56" spans="1:8" x14ac:dyDescent="0.2">
      <c r="A56" s="189"/>
      <c r="B56" s="186" t="s">
        <v>35</v>
      </c>
      <c r="C56" s="187" t="s">
        <v>29</v>
      </c>
      <c r="D56" s="80">
        <v>43828</v>
      </c>
      <c r="E56" s="79">
        <v>2.7000000000000003E-2</v>
      </c>
      <c r="F56" s="17"/>
      <c r="G56" s="9"/>
      <c r="H56" s="83"/>
    </row>
    <row r="57" spans="1:8" x14ac:dyDescent="0.2">
      <c r="A57" s="189"/>
      <c r="B57" s="186" t="s">
        <v>36</v>
      </c>
      <c r="C57" s="187" t="s">
        <v>29</v>
      </c>
      <c r="D57" s="80">
        <v>1478</v>
      </c>
      <c r="E57" s="79">
        <v>1E-3</v>
      </c>
      <c r="F57" s="17"/>
      <c r="G57" s="9"/>
      <c r="H57" s="83"/>
    </row>
    <row r="58" spans="1:8" x14ac:dyDescent="0.2">
      <c r="A58" s="189"/>
      <c r="B58" s="86"/>
      <c r="C58" s="9"/>
      <c r="D58" s="9"/>
      <c r="E58" s="9"/>
      <c r="F58" s="9"/>
      <c r="G58" s="9"/>
      <c r="H58" s="83"/>
    </row>
    <row r="59" spans="1:8" ht="15" x14ac:dyDescent="0.25">
      <c r="A59" s="189"/>
      <c r="B59" s="84" t="s">
        <v>26</v>
      </c>
      <c r="C59" s="75" t="s">
        <v>38</v>
      </c>
      <c r="D59" s="8"/>
      <c r="E59" s="8"/>
      <c r="F59" s="9"/>
      <c r="G59" s="9"/>
      <c r="H59" s="83"/>
    </row>
    <row r="60" spans="1:8" x14ac:dyDescent="0.2">
      <c r="A60" s="189"/>
      <c r="B60" s="186" t="s">
        <v>27</v>
      </c>
      <c r="C60" s="187"/>
      <c r="D60" s="80">
        <v>8700</v>
      </c>
      <c r="E60" s="81">
        <v>5.0000000000000001E-3</v>
      </c>
      <c r="F60" s="17"/>
      <c r="G60" s="9"/>
      <c r="H60" s="83"/>
    </row>
    <row r="61" spans="1:8" x14ac:dyDescent="0.2">
      <c r="A61" s="189"/>
      <c r="B61" s="186" t="s">
        <v>30</v>
      </c>
      <c r="C61" s="187" t="s">
        <v>29</v>
      </c>
      <c r="D61" s="80">
        <v>5032</v>
      </c>
      <c r="E61" s="81">
        <v>3.0000000000000001E-3</v>
      </c>
      <c r="F61" s="17"/>
      <c r="G61" s="9"/>
      <c r="H61" s="83"/>
    </row>
    <row r="62" spans="1:8" x14ac:dyDescent="0.2">
      <c r="A62" s="189"/>
      <c r="B62" s="186" t="s">
        <v>31</v>
      </c>
      <c r="C62" s="187" t="s">
        <v>29</v>
      </c>
      <c r="D62" s="80">
        <v>0</v>
      </c>
      <c r="E62" s="79">
        <v>0</v>
      </c>
      <c r="F62" s="17"/>
      <c r="G62" s="9"/>
      <c r="H62" s="83"/>
    </row>
    <row r="63" spans="1:8" x14ac:dyDescent="0.2">
      <c r="A63" s="189"/>
      <c r="B63" s="186" t="s">
        <v>32</v>
      </c>
      <c r="C63" s="187" t="s">
        <v>29</v>
      </c>
      <c r="D63" s="80">
        <v>0</v>
      </c>
      <c r="E63" s="79">
        <v>0</v>
      </c>
      <c r="F63" s="17"/>
      <c r="G63" s="9"/>
      <c r="H63" s="83"/>
    </row>
    <row r="64" spans="1:8" x14ac:dyDescent="0.2">
      <c r="A64" s="189"/>
      <c r="B64" s="186" t="s">
        <v>33</v>
      </c>
      <c r="C64" s="187" t="s">
        <v>29</v>
      </c>
      <c r="D64" s="80">
        <v>3668</v>
      </c>
      <c r="E64" s="79">
        <v>2E-3</v>
      </c>
      <c r="F64" s="17"/>
      <c r="G64" s="9"/>
      <c r="H64" s="83"/>
    </row>
    <row r="65" spans="1:11" x14ac:dyDescent="0.2">
      <c r="A65" s="189"/>
      <c r="B65" s="195" t="s">
        <v>34</v>
      </c>
      <c r="C65" s="196" t="s">
        <v>29</v>
      </c>
      <c r="D65" s="80">
        <v>0</v>
      </c>
      <c r="E65" s="79">
        <v>0</v>
      </c>
      <c r="F65" s="17"/>
      <c r="G65" s="9"/>
      <c r="H65" s="83"/>
    </row>
    <row r="66" spans="1:11" x14ac:dyDescent="0.2">
      <c r="A66" s="189"/>
      <c r="B66" s="186" t="s">
        <v>35</v>
      </c>
      <c r="C66" s="187" t="s">
        <v>29</v>
      </c>
      <c r="D66" s="80">
        <v>0</v>
      </c>
      <c r="E66" s="79">
        <v>0</v>
      </c>
      <c r="F66" s="17"/>
      <c r="G66" s="9"/>
      <c r="H66" s="83"/>
    </row>
    <row r="67" spans="1:11" x14ac:dyDescent="0.2">
      <c r="A67" s="190"/>
      <c r="B67" s="191" t="s">
        <v>36</v>
      </c>
      <c r="C67" s="192" t="s">
        <v>29</v>
      </c>
      <c r="D67" s="87">
        <v>0</v>
      </c>
      <c r="E67" s="88">
        <v>0</v>
      </c>
      <c r="F67" s="89"/>
      <c r="G67" s="90"/>
      <c r="H67" s="91"/>
    </row>
    <row r="69" spans="1:11" ht="18.75" customHeight="1" x14ac:dyDescent="0.2">
      <c r="A69" s="188">
        <v>2015</v>
      </c>
      <c r="B69" s="178" t="s">
        <v>171</v>
      </c>
      <c r="C69" s="179"/>
      <c r="D69" s="179"/>
      <c r="E69" s="179"/>
      <c r="F69" s="179"/>
      <c r="G69" s="179"/>
      <c r="H69" s="179"/>
      <c r="I69" s="146"/>
    </row>
    <row r="70" spans="1:11" x14ac:dyDescent="0.2">
      <c r="A70" s="189"/>
      <c r="B70" s="82" t="s">
        <v>118</v>
      </c>
      <c r="C70" s="9"/>
      <c r="D70" s="9"/>
      <c r="E70" s="9"/>
      <c r="F70" s="9"/>
      <c r="G70" s="9"/>
      <c r="H70" s="9"/>
      <c r="I70" s="83"/>
    </row>
    <row r="71" spans="1:11" ht="15" x14ac:dyDescent="0.25">
      <c r="A71" s="189"/>
      <c r="B71" s="84" t="s">
        <v>24</v>
      </c>
      <c r="C71" s="10">
        <v>43259.698472222226</v>
      </c>
      <c r="D71" s="8"/>
      <c r="E71" s="8"/>
      <c r="F71" s="8"/>
      <c r="G71" s="9"/>
      <c r="H71" s="9"/>
      <c r="I71" s="83"/>
    </row>
    <row r="72" spans="1:11" ht="15" x14ac:dyDescent="0.25">
      <c r="A72" s="189"/>
      <c r="B72" s="84" t="s">
        <v>25</v>
      </c>
      <c r="C72" s="10">
        <v>43278.447658032412</v>
      </c>
      <c r="D72" s="8"/>
      <c r="E72" s="8"/>
      <c r="F72" s="8"/>
      <c r="G72" s="9"/>
      <c r="H72" s="9"/>
      <c r="I72" s="83"/>
    </row>
    <row r="73" spans="1:11" x14ac:dyDescent="0.2">
      <c r="A73" s="189"/>
      <c r="B73" s="84" t="s">
        <v>40</v>
      </c>
      <c r="C73" s="11" t="s">
        <v>41</v>
      </c>
      <c r="D73" s="9"/>
      <c r="E73" s="9"/>
      <c r="F73" s="9"/>
      <c r="G73" s="9"/>
      <c r="H73" s="9"/>
      <c r="I73" s="83"/>
    </row>
    <row r="74" spans="1:11" x14ac:dyDescent="0.2">
      <c r="A74" s="189"/>
      <c r="B74" s="193" t="s">
        <v>44</v>
      </c>
      <c r="C74" s="194"/>
      <c r="D74" s="174" t="s">
        <v>5</v>
      </c>
      <c r="E74" s="176"/>
      <c r="F74" s="176"/>
      <c r="G74" s="176"/>
      <c r="H74" s="175"/>
      <c r="I74" s="147"/>
    </row>
    <row r="75" spans="1:11" x14ac:dyDescent="0.2">
      <c r="A75" s="189"/>
      <c r="B75" s="193"/>
      <c r="C75" s="194"/>
      <c r="D75" s="153" t="s">
        <v>139</v>
      </c>
      <c r="E75" s="176" t="s">
        <v>140</v>
      </c>
      <c r="F75" s="176"/>
      <c r="G75" s="174" t="s">
        <v>141</v>
      </c>
      <c r="H75" s="175"/>
      <c r="I75" s="148"/>
    </row>
    <row r="76" spans="1:11" x14ac:dyDescent="0.2">
      <c r="A76" s="189"/>
      <c r="B76" s="143"/>
      <c r="C76" s="144"/>
      <c r="D76" s="153"/>
      <c r="E76" s="127" t="s">
        <v>142</v>
      </c>
      <c r="F76" s="142" t="s">
        <v>143</v>
      </c>
      <c r="G76" s="142" t="s">
        <v>150</v>
      </c>
      <c r="H76" s="153" t="s">
        <v>151</v>
      </c>
      <c r="I76" s="149" t="s">
        <v>178</v>
      </c>
    </row>
    <row r="77" spans="1:11" x14ac:dyDescent="0.2">
      <c r="A77" s="189"/>
      <c r="B77" s="186" t="s">
        <v>43</v>
      </c>
      <c r="C77" s="187"/>
      <c r="D77" s="154">
        <v>27745</v>
      </c>
      <c r="E77" s="134">
        <v>233795</v>
      </c>
      <c r="F77" s="135">
        <f>E77-16250-475-1508</f>
        <v>215562</v>
      </c>
      <c r="G77" s="129">
        <v>43985</v>
      </c>
      <c r="H77" s="155">
        <f>G77-157</f>
        <v>43828</v>
      </c>
      <c r="I77" s="150">
        <f>F77+G77-157</f>
        <v>259390</v>
      </c>
    </row>
    <row r="78" spans="1:11" x14ac:dyDescent="0.2">
      <c r="A78" s="189"/>
      <c r="B78" s="186" t="s">
        <v>169</v>
      </c>
      <c r="C78" s="187" t="s">
        <v>29</v>
      </c>
      <c r="D78" s="154">
        <v>27059.4</v>
      </c>
      <c r="E78" s="128">
        <v>187954.08</v>
      </c>
      <c r="F78" s="168">
        <v>173895.00708980087</v>
      </c>
      <c r="G78" s="129">
        <v>36816.53</v>
      </c>
      <c r="H78" s="170">
        <v>36685.117127202451</v>
      </c>
      <c r="I78" s="148"/>
    </row>
    <row r="79" spans="1:11" x14ac:dyDescent="0.2">
      <c r="A79" s="189"/>
      <c r="B79" s="186" t="s">
        <v>42</v>
      </c>
      <c r="C79" s="187" t="s">
        <v>29</v>
      </c>
      <c r="D79" s="156">
        <v>1.6799999999999999E-2</v>
      </c>
      <c r="E79" s="130">
        <v>0.14150000000000001</v>
      </c>
      <c r="F79" s="138">
        <f>F77/1636372</f>
        <v>0.13173166003818201</v>
      </c>
      <c r="G79" s="131">
        <v>2.6600000000000002E-2</v>
      </c>
      <c r="H79" s="157">
        <v>2.678364088361326E-2</v>
      </c>
      <c r="I79" s="151"/>
    </row>
    <row r="80" spans="1:11" x14ac:dyDescent="0.2">
      <c r="A80" s="190"/>
      <c r="B80" s="191" t="s">
        <v>170</v>
      </c>
      <c r="C80" s="192" t="s">
        <v>29</v>
      </c>
      <c r="D80" s="158">
        <v>1.6399999999999998E-2</v>
      </c>
      <c r="E80" s="132">
        <v>0.11380000000000001</v>
      </c>
      <c r="F80" s="169">
        <f>F78/1636372</f>
        <v>0.1062686278485582</v>
      </c>
      <c r="G80" s="133">
        <v>2.23E-2</v>
      </c>
      <c r="H80" s="171">
        <v>2.2418568105053407E-2</v>
      </c>
      <c r="I80" s="152"/>
      <c r="K80" s="19"/>
    </row>
    <row r="81" spans="1:11" ht="12.75" customHeight="1" x14ac:dyDescent="0.2">
      <c r="A81" s="172"/>
      <c r="B81" s="172"/>
      <c r="C81" s="172"/>
      <c r="D81" s="172"/>
      <c r="E81" s="172"/>
      <c r="F81" s="173" t="s">
        <v>179</v>
      </c>
      <c r="G81" s="172"/>
      <c r="H81" s="172"/>
      <c r="I81" s="172"/>
      <c r="J81" s="172"/>
      <c r="K81" s="19"/>
    </row>
    <row r="83" spans="1:11" ht="12.75" customHeight="1" x14ac:dyDescent="0.2">
      <c r="A83" s="1" t="s">
        <v>152</v>
      </c>
    </row>
    <row r="85" spans="1:11" x14ac:dyDescent="0.2">
      <c r="A85" s="137" t="s">
        <v>153</v>
      </c>
      <c r="E85" s="18"/>
      <c r="F85" s="18"/>
    </row>
    <row r="86" spans="1:11" x14ac:dyDescent="0.2">
      <c r="E86" s="18"/>
      <c r="F86" s="18"/>
    </row>
    <row r="87" spans="1:11" x14ac:dyDescent="0.2">
      <c r="A87" s="54" t="s">
        <v>175</v>
      </c>
    </row>
    <row r="88" spans="1:11" x14ac:dyDescent="0.2">
      <c r="A88" s="1" t="s">
        <v>176</v>
      </c>
    </row>
    <row r="90" spans="1:11" x14ac:dyDescent="0.2">
      <c r="A90" s="54" t="s">
        <v>177</v>
      </c>
    </row>
    <row r="91" spans="1:11" x14ac:dyDescent="0.2">
      <c r="A91" s="1" t="s">
        <v>180</v>
      </c>
    </row>
    <row r="92" spans="1:11" x14ac:dyDescent="0.2">
      <c r="A92" s="54"/>
    </row>
  </sheetData>
  <sheetProtection password="CD14" sheet="1" objects="1" scenarios="1" selectLockedCells="1" selectUnlockedCells="1"/>
  <mergeCells count="53">
    <mergeCell ref="A2:A31"/>
    <mergeCell ref="B77:C77"/>
    <mergeCell ref="B78:C78"/>
    <mergeCell ref="B79:C79"/>
    <mergeCell ref="B80:C80"/>
    <mergeCell ref="B56:C56"/>
    <mergeCell ref="B57:C57"/>
    <mergeCell ref="B52:C52"/>
    <mergeCell ref="B43:C43"/>
    <mergeCell ref="B44:C44"/>
    <mergeCell ref="B45:C45"/>
    <mergeCell ref="B46:C46"/>
    <mergeCell ref="B47:C47"/>
    <mergeCell ref="B50:C50"/>
    <mergeCell ref="B51:C51"/>
    <mergeCell ref="B69:H69"/>
    <mergeCell ref="B42:C42"/>
    <mergeCell ref="E75:F75"/>
    <mergeCell ref="A33:A67"/>
    <mergeCell ref="A69:A80"/>
    <mergeCell ref="B66:C66"/>
    <mergeCell ref="B67:C67"/>
    <mergeCell ref="B74:C75"/>
    <mergeCell ref="B60:C60"/>
    <mergeCell ref="B61:C61"/>
    <mergeCell ref="B62:C62"/>
    <mergeCell ref="B63:C63"/>
    <mergeCell ref="B64:C64"/>
    <mergeCell ref="B65:C65"/>
    <mergeCell ref="B53:C53"/>
    <mergeCell ref="B54:C54"/>
    <mergeCell ref="B55:C55"/>
    <mergeCell ref="C5:N5"/>
    <mergeCell ref="D38:E38"/>
    <mergeCell ref="B38:C39"/>
    <mergeCell ref="B40:C40"/>
    <mergeCell ref="B41:C41"/>
    <mergeCell ref="G75:H75"/>
    <mergeCell ref="D74:H74"/>
    <mergeCell ref="M7:N7"/>
    <mergeCell ref="B2:N2"/>
    <mergeCell ref="B20:D20"/>
    <mergeCell ref="B33:H33"/>
    <mergeCell ref="C6:F6"/>
    <mergeCell ref="G6:J6"/>
    <mergeCell ref="K6:N6"/>
    <mergeCell ref="C7:D7"/>
    <mergeCell ref="E7:F7"/>
    <mergeCell ref="G7:H7"/>
    <mergeCell ref="I7:J7"/>
    <mergeCell ref="K7:L7"/>
    <mergeCell ref="C3:N3"/>
    <mergeCell ref="C4:N4"/>
  </mergeCells>
  <hyperlinks>
    <hyperlink ref="B18" r:id="rId1" display="http://dativ7b.istat.it//index.aspx?DatasetCode=DCCN_PROTSOC"/>
  </hyperlinks>
  <pageMargins left="0.75" right="0.75" top="1" bottom="1" header="0.5" footer="0.5"/>
  <pageSetup orientation="portrait" r:id="rId2"/>
  <ignoredErrors>
    <ignoredError sqref="D74 D38 C5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2:L56"/>
  <sheetViews>
    <sheetView workbookViewId="0">
      <selection activeCell="M10" sqref="M10"/>
    </sheetView>
  </sheetViews>
  <sheetFormatPr defaultRowHeight="12.75" x14ac:dyDescent="0.2"/>
  <cols>
    <col min="1" max="1" width="10.140625" style="31" bestFit="1" customWidth="1"/>
    <col min="2" max="2" width="44.5703125" style="31" customWidth="1"/>
    <col min="3" max="4" width="14.7109375" style="31" customWidth="1"/>
    <col min="5" max="5" width="9.140625" style="31"/>
    <col min="6" max="6" width="12.42578125" style="31" customWidth="1"/>
    <col min="7" max="7" width="10.140625" style="31" bestFit="1" customWidth="1"/>
    <col min="8" max="16384" width="9.140625" style="31"/>
  </cols>
  <sheetData>
    <row r="2" spans="1:8" ht="15.75" x14ac:dyDescent="0.25">
      <c r="B2" s="30" t="s">
        <v>120</v>
      </c>
    </row>
    <row r="4" spans="1:8" x14ac:dyDescent="0.2">
      <c r="B4" s="32" t="s">
        <v>24</v>
      </c>
      <c r="C4" s="33">
        <v>43262.535763888889</v>
      </c>
    </row>
    <row r="5" spans="1:8" x14ac:dyDescent="0.2">
      <c r="B5" s="32" t="s">
        <v>25</v>
      </c>
      <c r="C5" s="33">
        <v>43278.562339780095</v>
      </c>
    </row>
    <row r="6" spans="1:8" x14ac:dyDescent="0.2">
      <c r="B6" s="32" t="s">
        <v>46</v>
      </c>
      <c r="C6" s="34" t="s">
        <v>47</v>
      </c>
    </row>
    <row r="8" spans="1:8" x14ac:dyDescent="0.2">
      <c r="B8" s="30" t="s">
        <v>40</v>
      </c>
    </row>
    <row r="9" spans="1:8" ht="13.5" thickBot="1" x14ac:dyDescent="0.25"/>
    <row r="10" spans="1:8" x14ac:dyDescent="0.2">
      <c r="B10" s="36" t="s">
        <v>14</v>
      </c>
      <c r="C10" s="63" t="s">
        <v>28</v>
      </c>
      <c r="D10" s="58" t="s">
        <v>39</v>
      </c>
    </row>
    <row r="11" spans="1:8" x14ac:dyDescent="0.2">
      <c r="B11" s="37" t="s">
        <v>48</v>
      </c>
      <c r="C11" s="201" t="s">
        <v>5</v>
      </c>
      <c r="D11" s="202"/>
    </row>
    <row r="12" spans="1:8" x14ac:dyDescent="0.2">
      <c r="B12" s="42" t="s">
        <v>49</v>
      </c>
      <c r="C12" s="43">
        <v>233795</v>
      </c>
      <c r="D12" s="64">
        <v>14.2</v>
      </c>
      <c r="E12" s="52">
        <f>C12-C15</f>
        <v>1508</v>
      </c>
      <c r="G12" s="59"/>
      <c r="H12" s="60" t="s">
        <v>88</v>
      </c>
    </row>
    <row r="13" spans="1:8" x14ac:dyDescent="0.2">
      <c r="B13" s="42" t="s">
        <v>50</v>
      </c>
      <c r="C13" s="43">
        <v>226830</v>
      </c>
      <c r="D13" s="64">
        <v>13.7</v>
      </c>
      <c r="G13" s="61"/>
      <c r="H13" s="60" t="s">
        <v>89</v>
      </c>
    </row>
    <row r="14" spans="1:8" x14ac:dyDescent="0.2">
      <c r="B14" s="42" t="s">
        <v>51</v>
      </c>
      <c r="C14" s="43">
        <v>6965</v>
      </c>
      <c r="D14" s="64">
        <v>0.4</v>
      </c>
      <c r="G14" s="62"/>
      <c r="H14" s="31" t="s">
        <v>90</v>
      </c>
    </row>
    <row r="15" spans="1:8" x14ac:dyDescent="0.2">
      <c r="A15" s="65">
        <f>C21+C24+C33+C36</f>
        <v>232287</v>
      </c>
      <c r="B15" s="42" t="s">
        <v>52</v>
      </c>
      <c r="C15" s="43">
        <v>232287</v>
      </c>
      <c r="D15" s="64">
        <v>14.1</v>
      </c>
    </row>
    <row r="16" spans="1:8" x14ac:dyDescent="0.2">
      <c r="B16" s="42" t="s">
        <v>53</v>
      </c>
      <c r="C16" s="43">
        <v>226808</v>
      </c>
      <c r="D16" s="64">
        <v>13.7</v>
      </c>
    </row>
    <row r="17" spans="1:7" x14ac:dyDescent="0.2">
      <c r="B17" s="42" t="s">
        <v>54</v>
      </c>
      <c r="C17" s="43">
        <v>5479</v>
      </c>
      <c r="D17" s="64">
        <v>0.3</v>
      </c>
    </row>
    <row r="18" spans="1:7" x14ac:dyDescent="0.2">
      <c r="B18" s="42" t="s">
        <v>55</v>
      </c>
      <c r="C18" s="43">
        <v>216037</v>
      </c>
      <c r="D18" s="64">
        <v>13.1</v>
      </c>
    </row>
    <row r="19" spans="1:7" x14ac:dyDescent="0.2">
      <c r="B19" s="42" t="s">
        <v>56</v>
      </c>
      <c r="C19" s="43">
        <v>210558</v>
      </c>
      <c r="D19" s="64">
        <v>12.7</v>
      </c>
    </row>
    <row r="20" spans="1:7" x14ac:dyDescent="0.2">
      <c r="B20" s="42" t="s">
        <v>57</v>
      </c>
      <c r="C20" s="43">
        <v>5479</v>
      </c>
      <c r="D20" s="64">
        <v>0.3</v>
      </c>
    </row>
    <row r="21" spans="1:7" x14ac:dyDescent="0.2">
      <c r="A21" s="62"/>
      <c r="B21" s="51" t="s">
        <v>30</v>
      </c>
      <c r="C21" s="66">
        <v>195017</v>
      </c>
      <c r="D21" s="67">
        <v>11.8</v>
      </c>
    </row>
    <row r="22" spans="1:7" x14ac:dyDescent="0.2">
      <c r="B22" s="37" t="s">
        <v>58</v>
      </c>
      <c r="C22" s="35">
        <v>189985</v>
      </c>
      <c r="D22" s="68">
        <v>11.5</v>
      </c>
    </row>
    <row r="23" spans="1:7" x14ac:dyDescent="0.2">
      <c r="B23" s="37" t="s">
        <v>59</v>
      </c>
      <c r="C23" s="35">
        <v>5032</v>
      </c>
      <c r="D23" s="68">
        <v>0.3</v>
      </c>
      <c r="F23" s="69">
        <f>C21+C24</f>
        <v>215562</v>
      </c>
      <c r="G23" s="55" t="s">
        <v>91</v>
      </c>
    </row>
    <row r="24" spans="1:7" x14ac:dyDescent="0.2">
      <c r="A24" s="62"/>
      <c r="B24" s="51" t="s">
        <v>31</v>
      </c>
      <c r="C24" s="66">
        <v>20545</v>
      </c>
      <c r="D24" s="67">
        <v>1.2</v>
      </c>
    </row>
    <row r="25" spans="1:7" x14ac:dyDescent="0.2">
      <c r="B25" s="37" t="s">
        <v>60</v>
      </c>
      <c r="C25" s="35">
        <v>20545</v>
      </c>
      <c r="D25" s="68">
        <v>1.2</v>
      </c>
    </row>
    <row r="26" spans="1:7" x14ac:dyDescent="0.2">
      <c r="B26" s="39" t="s">
        <v>61</v>
      </c>
      <c r="C26" s="40">
        <v>0</v>
      </c>
      <c r="D26" s="70">
        <v>0</v>
      </c>
    </row>
    <row r="27" spans="1:7" x14ac:dyDescent="0.2">
      <c r="B27" s="39" t="s">
        <v>32</v>
      </c>
      <c r="C27" s="40">
        <v>0</v>
      </c>
      <c r="D27" s="70">
        <v>0</v>
      </c>
    </row>
    <row r="28" spans="1:7" x14ac:dyDescent="0.2">
      <c r="B28" s="39" t="s">
        <v>62</v>
      </c>
      <c r="C28" s="40">
        <v>0</v>
      </c>
      <c r="D28" s="70">
        <v>0</v>
      </c>
    </row>
    <row r="29" spans="1:7" x14ac:dyDescent="0.2">
      <c r="B29" s="39" t="s">
        <v>63</v>
      </c>
      <c r="C29" s="40">
        <v>0</v>
      </c>
      <c r="D29" s="70">
        <v>0</v>
      </c>
    </row>
    <row r="30" spans="1:7" x14ac:dyDescent="0.2">
      <c r="B30" s="39" t="s">
        <v>64</v>
      </c>
      <c r="C30" s="40">
        <v>0</v>
      </c>
      <c r="D30" s="70">
        <v>0</v>
      </c>
    </row>
    <row r="31" spans="1:7" x14ac:dyDescent="0.2">
      <c r="B31" s="39" t="s">
        <v>65</v>
      </c>
      <c r="C31" s="40">
        <v>0</v>
      </c>
      <c r="D31" s="70">
        <v>0</v>
      </c>
    </row>
    <row r="32" spans="1:7" x14ac:dyDescent="0.2">
      <c r="B32" s="39" t="s">
        <v>66</v>
      </c>
      <c r="C32" s="40">
        <v>0</v>
      </c>
      <c r="D32" s="70">
        <v>0</v>
      </c>
    </row>
    <row r="33" spans="1:12" x14ac:dyDescent="0.2">
      <c r="A33" s="62"/>
      <c r="B33" s="51" t="s">
        <v>67</v>
      </c>
      <c r="C33" s="66">
        <v>475</v>
      </c>
      <c r="D33" s="67">
        <v>0</v>
      </c>
      <c r="E33" s="55" t="s">
        <v>125</v>
      </c>
      <c r="L33" s="31">
        <f>11083/(C33+C36)</f>
        <v>0.662660687593423</v>
      </c>
    </row>
    <row r="34" spans="1:12" x14ac:dyDescent="0.2">
      <c r="B34" s="37" t="s">
        <v>68</v>
      </c>
      <c r="C34" s="35">
        <v>28</v>
      </c>
      <c r="D34" s="68">
        <v>0</v>
      </c>
    </row>
    <row r="35" spans="1:12" x14ac:dyDescent="0.2">
      <c r="B35" s="37" t="s">
        <v>69</v>
      </c>
      <c r="C35" s="35">
        <v>447</v>
      </c>
      <c r="D35" s="68">
        <v>0</v>
      </c>
    </row>
    <row r="36" spans="1:12" x14ac:dyDescent="0.2">
      <c r="A36" s="62"/>
      <c r="B36" s="51" t="s">
        <v>70</v>
      </c>
      <c r="C36" s="66">
        <v>16250</v>
      </c>
      <c r="D36" s="67">
        <v>1</v>
      </c>
      <c r="E36" s="55" t="s">
        <v>148</v>
      </c>
    </row>
    <row r="37" spans="1:12" x14ac:dyDescent="0.2">
      <c r="B37" s="37" t="s">
        <v>71</v>
      </c>
      <c r="C37" s="35">
        <v>16250</v>
      </c>
      <c r="D37" s="68">
        <v>1</v>
      </c>
    </row>
    <row r="38" spans="1:12" x14ac:dyDescent="0.2">
      <c r="B38" s="39" t="s">
        <v>72</v>
      </c>
      <c r="C38" s="40">
        <v>0</v>
      </c>
      <c r="D38" s="70">
        <v>0</v>
      </c>
    </row>
    <row r="39" spans="1:12" x14ac:dyDescent="0.2">
      <c r="B39" s="37" t="s">
        <v>73</v>
      </c>
      <c r="C39" s="35">
        <v>16250</v>
      </c>
      <c r="D39" s="68">
        <v>1</v>
      </c>
    </row>
    <row r="40" spans="1:12" x14ac:dyDescent="0.2">
      <c r="B40" s="37" t="s">
        <v>74</v>
      </c>
      <c r="C40" s="35">
        <v>16250</v>
      </c>
      <c r="D40" s="68">
        <v>1</v>
      </c>
    </row>
    <row r="41" spans="1:12" x14ac:dyDescent="0.2">
      <c r="B41" s="37" t="s">
        <v>75</v>
      </c>
      <c r="C41" s="35">
        <v>0</v>
      </c>
      <c r="D41" s="68">
        <v>0</v>
      </c>
    </row>
    <row r="42" spans="1:12" x14ac:dyDescent="0.2">
      <c r="B42" s="48" t="s">
        <v>76</v>
      </c>
      <c r="C42" s="49">
        <v>1508</v>
      </c>
      <c r="D42" s="71">
        <v>0.1</v>
      </c>
      <c r="F42" s="52"/>
    </row>
    <row r="43" spans="1:12" x14ac:dyDescent="0.2">
      <c r="B43" s="48" t="s">
        <v>77</v>
      </c>
      <c r="C43" s="49">
        <v>22</v>
      </c>
      <c r="D43" s="71">
        <v>0</v>
      </c>
    </row>
    <row r="44" spans="1:12" x14ac:dyDescent="0.2">
      <c r="B44" s="48" t="s">
        <v>78</v>
      </c>
      <c r="C44" s="49">
        <v>1486</v>
      </c>
      <c r="D44" s="71">
        <v>0.1</v>
      </c>
    </row>
    <row r="45" spans="1:12" x14ac:dyDescent="0.2">
      <c r="B45" s="48" t="s">
        <v>79</v>
      </c>
      <c r="C45" s="49">
        <v>1042</v>
      </c>
      <c r="D45" s="71">
        <v>0.1</v>
      </c>
    </row>
    <row r="46" spans="1:12" x14ac:dyDescent="0.2">
      <c r="B46" s="48" t="s">
        <v>80</v>
      </c>
      <c r="C46" s="49">
        <v>22</v>
      </c>
      <c r="D46" s="71">
        <v>0</v>
      </c>
    </row>
    <row r="47" spans="1:12" x14ac:dyDescent="0.2">
      <c r="B47" s="48" t="s">
        <v>81</v>
      </c>
      <c r="C47" s="49">
        <v>1020</v>
      </c>
      <c r="D47" s="71">
        <v>0.1</v>
      </c>
    </row>
    <row r="48" spans="1:12" x14ac:dyDescent="0.2">
      <c r="B48" s="48" t="s">
        <v>82</v>
      </c>
      <c r="C48" s="49">
        <v>357</v>
      </c>
      <c r="D48" s="71">
        <v>0</v>
      </c>
    </row>
    <row r="49" spans="2:4" x14ac:dyDescent="0.2">
      <c r="B49" s="39" t="s">
        <v>83</v>
      </c>
      <c r="C49" s="40">
        <v>0</v>
      </c>
      <c r="D49" s="70">
        <v>0</v>
      </c>
    </row>
    <row r="50" spans="2:4" x14ac:dyDescent="0.2">
      <c r="B50" s="48" t="s">
        <v>84</v>
      </c>
      <c r="C50" s="49">
        <v>357</v>
      </c>
      <c r="D50" s="71">
        <v>0</v>
      </c>
    </row>
    <row r="51" spans="2:4" x14ac:dyDescent="0.2">
      <c r="B51" s="48" t="s">
        <v>85</v>
      </c>
      <c r="C51" s="49">
        <v>109</v>
      </c>
      <c r="D51" s="71">
        <v>0</v>
      </c>
    </row>
    <row r="52" spans="2:4" x14ac:dyDescent="0.2">
      <c r="B52" s="39" t="s">
        <v>86</v>
      </c>
      <c r="C52" s="40">
        <v>0</v>
      </c>
      <c r="D52" s="70">
        <v>0</v>
      </c>
    </row>
    <row r="53" spans="2:4" ht="13.5" thickBot="1" x14ac:dyDescent="0.25">
      <c r="B53" s="45" t="s">
        <v>87</v>
      </c>
      <c r="C53" s="46">
        <v>109</v>
      </c>
      <c r="D53" s="72">
        <v>0</v>
      </c>
    </row>
    <row r="55" spans="2:4" x14ac:dyDescent="0.2">
      <c r="B55" s="30"/>
    </row>
    <row r="56" spans="2:4" x14ac:dyDescent="0.2">
      <c r="B56" s="30"/>
    </row>
  </sheetData>
  <sheetProtection password="CD14" sheet="1" objects="1" scenarios="1" selectLockedCells="1" selectUnlockedCells="1"/>
  <mergeCells count="1">
    <mergeCell ref="C11:D11"/>
  </mergeCells>
  <pageMargins left="0.7" right="0.7" top="0.75" bottom="0.75" header="0.3" footer="0.3"/>
  <pageSetup paperSize="9" orientation="portrait" r:id="rId1"/>
  <ignoredErrors>
    <ignoredError sqref="C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B2:J65"/>
  <sheetViews>
    <sheetView workbookViewId="0">
      <selection activeCell="N3" sqref="N3"/>
    </sheetView>
  </sheetViews>
  <sheetFormatPr defaultRowHeight="12.75" x14ac:dyDescent="0.2"/>
  <cols>
    <col min="1" max="1" width="9.140625" style="31"/>
    <col min="2" max="2" width="44.5703125" style="31" customWidth="1"/>
    <col min="3" max="3" width="9.85546875" style="31" bestFit="1" customWidth="1"/>
    <col min="4" max="4" width="9.28515625" style="31" bestFit="1" customWidth="1"/>
    <col min="5" max="16384" width="9.140625" style="31"/>
  </cols>
  <sheetData>
    <row r="2" spans="2:10" ht="15.75" x14ac:dyDescent="0.25">
      <c r="B2" s="30" t="s">
        <v>117</v>
      </c>
    </row>
    <row r="5" spans="2:10" x14ac:dyDescent="0.2">
      <c r="B5" s="32" t="s">
        <v>24</v>
      </c>
      <c r="C5" s="33">
        <v>43262.535763888889</v>
      </c>
    </row>
    <row r="6" spans="2:10" x14ac:dyDescent="0.2">
      <c r="B6" s="32" t="s">
        <v>25</v>
      </c>
      <c r="C6" s="33">
        <v>43278.562339780095</v>
      </c>
    </row>
    <row r="7" spans="2:10" x14ac:dyDescent="0.2">
      <c r="B7" s="32" t="s">
        <v>46</v>
      </c>
      <c r="C7" s="34" t="s">
        <v>47</v>
      </c>
    </row>
    <row r="9" spans="2:10" ht="13.5" thickBot="1" x14ac:dyDescent="0.25">
      <c r="B9" s="30" t="s">
        <v>40</v>
      </c>
    </row>
    <row r="10" spans="2:10" x14ac:dyDescent="0.2">
      <c r="B10" s="36" t="s">
        <v>14</v>
      </c>
      <c r="C10" s="57" t="s">
        <v>28</v>
      </c>
      <c r="D10" s="58" t="s">
        <v>39</v>
      </c>
    </row>
    <row r="11" spans="2:10" x14ac:dyDescent="0.2">
      <c r="B11" s="37" t="s">
        <v>48</v>
      </c>
      <c r="C11" s="201" t="s">
        <v>5</v>
      </c>
      <c r="D11" s="202"/>
    </row>
    <row r="12" spans="2:10" x14ac:dyDescent="0.2">
      <c r="B12" s="42" t="s">
        <v>49</v>
      </c>
      <c r="C12" s="53">
        <v>27745</v>
      </c>
      <c r="D12" s="44">
        <v>1.7</v>
      </c>
      <c r="I12" s="59"/>
      <c r="J12" s="60" t="s">
        <v>88</v>
      </c>
    </row>
    <row r="13" spans="2:10" x14ac:dyDescent="0.2">
      <c r="B13" s="42" t="s">
        <v>50</v>
      </c>
      <c r="C13" s="43">
        <v>21759</v>
      </c>
      <c r="D13" s="44">
        <v>1.3</v>
      </c>
      <c r="I13" s="61"/>
      <c r="J13" s="60" t="s">
        <v>89</v>
      </c>
    </row>
    <row r="14" spans="2:10" x14ac:dyDescent="0.2">
      <c r="B14" s="42" t="s">
        <v>51</v>
      </c>
      <c r="C14" s="43">
        <v>5986</v>
      </c>
      <c r="D14" s="44">
        <v>0.4</v>
      </c>
      <c r="I14" s="62"/>
      <c r="J14" s="31" t="s">
        <v>90</v>
      </c>
    </row>
    <row r="15" spans="2:10" x14ac:dyDescent="0.2">
      <c r="B15" s="42" t="s">
        <v>52</v>
      </c>
      <c r="C15" s="43">
        <v>26329</v>
      </c>
      <c r="D15" s="44">
        <v>1.6</v>
      </c>
    </row>
    <row r="16" spans="2:10" x14ac:dyDescent="0.2">
      <c r="B16" s="42" t="s">
        <v>53</v>
      </c>
      <c r="C16" s="43">
        <v>21756</v>
      </c>
      <c r="D16" s="44">
        <v>1.3</v>
      </c>
    </row>
    <row r="17" spans="2:9" x14ac:dyDescent="0.2">
      <c r="B17" s="42" t="s">
        <v>54</v>
      </c>
      <c r="C17" s="43">
        <v>4573</v>
      </c>
      <c r="D17" s="44">
        <v>0.3</v>
      </c>
    </row>
    <row r="18" spans="2:9" x14ac:dyDescent="0.2">
      <c r="B18" s="42" t="s">
        <v>55</v>
      </c>
      <c r="C18" s="43">
        <v>26032</v>
      </c>
      <c r="D18" s="44">
        <v>1.6</v>
      </c>
    </row>
    <row r="19" spans="2:9" x14ac:dyDescent="0.2">
      <c r="B19" s="42" t="s">
        <v>56</v>
      </c>
      <c r="C19" s="43">
        <v>21459</v>
      </c>
      <c r="D19" s="44">
        <v>1.3</v>
      </c>
    </row>
    <row r="20" spans="2:9" x14ac:dyDescent="0.2">
      <c r="B20" s="42" t="s">
        <v>57</v>
      </c>
      <c r="C20" s="43">
        <v>4573</v>
      </c>
      <c r="D20" s="44">
        <v>0.3</v>
      </c>
    </row>
    <row r="21" spans="2:9" x14ac:dyDescent="0.2">
      <c r="B21" s="51" t="s">
        <v>33</v>
      </c>
      <c r="C21" s="35">
        <v>4428</v>
      </c>
      <c r="D21" s="38">
        <v>0.3</v>
      </c>
      <c r="I21" s="52"/>
    </row>
    <row r="22" spans="2:9" x14ac:dyDescent="0.2">
      <c r="B22" s="37" t="s">
        <v>98</v>
      </c>
      <c r="C22" s="35">
        <v>760</v>
      </c>
      <c r="D22" s="38">
        <v>0</v>
      </c>
    </row>
    <row r="23" spans="2:9" x14ac:dyDescent="0.2">
      <c r="B23" s="37" t="s">
        <v>99</v>
      </c>
      <c r="C23" s="35">
        <v>3668</v>
      </c>
      <c r="D23" s="38">
        <v>0.2</v>
      </c>
    </row>
    <row r="24" spans="2:9" x14ac:dyDescent="0.2">
      <c r="B24" s="51" t="s">
        <v>34</v>
      </c>
      <c r="C24" s="35">
        <v>7056</v>
      </c>
      <c r="D24" s="38">
        <v>0.4</v>
      </c>
    </row>
    <row r="25" spans="2:9" x14ac:dyDescent="0.2">
      <c r="B25" s="37" t="s">
        <v>100</v>
      </c>
      <c r="C25" s="35">
        <v>7056</v>
      </c>
      <c r="D25" s="38">
        <v>0.4</v>
      </c>
    </row>
    <row r="26" spans="2:9" x14ac:dyDescent="0.2">
      <c r="B26" s="39" t="s">
        <v>101</v>
      </c>
      <c r="C26" s="40">
        <v>0</v>
      </c>
      <c r="D26" s="41">
        <v>0</v>
      </c>
    </row>
    <row r="27" spans="2:9" x14ac:dyDescent="0.2">
      <c r="B27" s="51" t="s">
        <v>64</v>
      </c>
      <c r="C27" s="35">
        <v>13310</v>
      </c>
      <c r="D27" s="38">
        <v>0.8</v>
      </c>
      <c r="E27" s="55" t="s">
        <v>126</v>
      </c>
    </row>
    <row r="28" spans="2:9" x14ac:dyDescent="0.2">
      <c r="B28" s="37" t="s">
        <v>65</v>
      </c>
      <c r="C28" s="35">
        <v>13310</v>
      </c>
      <c r="D28" s="38">
        <v>0.8</v>
      </c>
    </row>
    <row r="29" spans="2:9" x14ac:dyDescent="0.2">
      <c r="B29" s="39" t="s">
        <v>66</v>
      </c>
      <c r="C29" s="40">
        <v>0</v>
      </c>
      <c r="D29" s="41">
        <v>0</v>
      </c>
    </row>
    <row r="30" spans="2:9" x14ac:dyDescent="0.2">
      <c r="B30" s="39" t="s">
        <v>102</v>
      </c>
      <c r="C30" s="40">
        <v>0</v>
      </c>
      <c r="D30" s="41">
        <v>0</v>
      </c>
    </row>
    <row r="31" spans="2:9" x14ac:dyDescent="0.2">
      <c r="B31" s="39" t="s">
        <v>103</v>
      </c>
      <c r="C31" s="40">
        <v>0</v>
      </c>
      <c r="D31" s="41">
        <v>0</v>
      </c>
    </row>
    <row r="32" spans="2:9" x14ac:dyDescent="0.2">
      <c r="B32" s="39" t="s">
        <v>104</v>
      </c>
      <c r="C32" s="40">
        <v>0</v>
      </c>
      <c r="D32" s="41">
        <v>0</v>
      </c>
    </row>
    <row r="33" spans="2:5" x14ac:dyDescent="0.2">
      <c r="B33" s="51" t="s">
        <v>67</v>
      </c>
      <c r="C33" s="35">
        <v>1238</v>
      </c>
      <c r="D33" s="38">
        <v>0.1</v>
      </c>
      <c r="E33" s="56"/>
    </row>
    <row r="34" spans="2:5" x14ac:dyDescent="0.2">
      <c r="B34" s="37" t="s">
        <v>68</v>
      </c>
      <c r="C34" s="35">
        <v>333</v>
      </c>
      <c r="D34" s="38">
        <v>0</v>
      </c>
      <c r="E34" s="55"/>
    </row>
    <row r="35" spans="2:5" x14ac:dyDescent="0.2">
      <c r="B35" s="37" t="s">
        <v>69</v>
      </c>
      <c r="C35" s="35">
        <v>905</v>
      </c>
      <c r="D35" s="38">
        <v>0.1</v>
      </c>
      <c r="E35" s="55"/>
    </row>
    <row r="36" spans="2:5" x14ac:dyDescent="0.2">
      <c r="B36" s="51" t="s">
        <v>70</v>
      </c>
      <c r="C36" s="35">
        <v>297</v>
      </c>
      <c r="D36" s="38">
        <v>0</v>
      </c>
      <c r="E36" s="56"/>
    </row>
    <row r="37" spans="2:5" x14ac:dyDescent="0.2">
      <c r="B37" s="37" t="s">
        <v>71</v>
      </c>
      <c r="C37" s="35">
        <v>297</v>
      </c>
      <c r="D37" s="38">
        <v>0</v>
      </c>
    </row>
    <row r="38" spans="2:5" x14ac:dyDescent="0.2">
      <c r="B38" s="39" t="s">
        <v>72</v>
      </c>
      <c r="C38" s="40">
        <v>0</v>
      </c>
      <c r="D38" s="41">
        <v>0</v>
      </c>
    </row>
    <row r="39" spans="2:5" x14ac:dyDescent="0.2">
      <c r="B39" s="39" t="s">
        <v>105</v>
      </c>
      <c r="C39" s="40">
        <v>0</v>
      </c>
      <c r="D39" s="41">
        <v>0</v>
      </c>
    </row>
    <row r="40" spans="2:5" x14ac:dyDescent="0.2">
      <c r="B40" s="39" t="s">
        <v>106</v>
      </c>
      <c r="C40" s="40">
        <v>0</v>
      </c>
      <c r="D40" s="41">
        <v>0</v>
      </c>
    </row>
    <row r="41" spans="2:5" x14ac:dyDescent="0.2">
      <c r="B41" s="39" t="s">
        <v>107</v>
      </c>
      <c r="C41" s="40">
        <v>0</v>
      </c>
      <c r="D41" s="41">
        <v>0</v>
      </c>
    </row>
    <row r="42" spans="2:5" x14ac:dyDescent="0.2">
      <c r="B42" s="39" t="s">
        <v>108</v>
      </c>
      <c r="C42" s="40">
        <v>0</v>
      </c>
      <c r="D42" s="41">
        <v>0</v>
      </c>
    </row>
    <row r="43" spans="2:5" x14ac:dyDescent="0.2">
      <c r="B43" s="39" t="s">
        <v>109</v>
      </c>
      <c r="C43" s="40">
        <v>0</v>
      </c>
      <c r="D43" s="41">
        <v>0</v>
      </c>
    </row>
    <row r="44" spans="2:5" x14ac:dyDescent="0.2">
      <c r="B44" s="39" t="s">
        <v>110</v>
      </c>
      <c r="C44" s="40">
        <v>0</v>
      </c>
      <c r="D44" s="41">
        <v>0</v>
      </c>
    </row>
    <row r="45" spans="2:5" x14ac:dyDescent="0.2">
      <c r="B45" s="37" t="s">
        <v>73</v>
      </c>
      <c r="C45" s="35">
        <v>297</v>
      </c>
      <c r="D45" s="38">
        <v>0</v>
      </c>
    </row>
    <row r="46" spans="2:5" x14ac:dyDescent="0.2">
      <c r="B46" s="37" t="s">
        <v>74</v>
      </c>
      <c r="C46" s="35">
        <v>297</v>
      </c>
      <c r="D46" s="38">
        <v>0</v>
      </c>
    </row>
    <row r="47" spans="2:5" x14ac:dyDescent="0.2">
      <c r="B47" s="39" t="s">
        <v>75</v>
      </c>
      <c r="C47" s="40">
        <v>0</v>
      </c>
      <c r="D47" s="41">
        <v>0</v>
      </c>
    </row>
    <row r="48" spans="2:5" x14ac:dyDescent="0.2">
      <c r="B48" s="48" t="s">
        <v>76</v>
      </c>
      <c r="C48" s="49">
        <v>1416</v>
      </c>
      <c r="D48" s="50">
        <v>0.1</v>
      </c>
    </row>
    <row r="49" spans="2:4" x14ac:dyDescent="0.2">
      <c r="B49" s="48" t="s">
        <v>77</v>
      </c>
      <c r="C49" s="49">
        <v>3</v>
      </c>
      <c r="D49" s="50">
        <v>0</v>
      </c>
    </row>
    <row r="50" spans="2:4" x14ac:dyDescent="0.2">
      <c r="B50" s="48" t="s">
        <v>78</v>
      </c>
      <c r="C50" s="49">
        <v>1413</v>
      </c>
      <c r="D50" s="50">
        <v>0.1</v>
      </c>
    </row>
    <row r="51" spans="2:4" x14ac:dyDescent="0.2">
      <c r="B51" s="48" t="s">
        <v>79</v>
      </c>
      <c r="C51" s="49">
        <v>532</v>
      </c>
      <c r="D51" s="50">
        <v>0</v>
      </c>
    </row>
    <row r="52" spans="2:4" x14ac:dyDescent="0.2">
      <c r="B52" s="39" t="s">
        <v>80</v>
      </c>
      <c r="C52" s="40">
        <v>0</v>
      </c>
      <c r="D52" s="41">
        <v>0</v>
      </c>
    </row>
    <row r="53" spans="2:4" x14ac:dyDescent="0.2">
      <c r="B53" s="48" t="s">
        <v>81</v>
      </c>
      <c r="C53" s="49">
        <v>532</v>
      </c>
      <c r="D53" s="50">
        <v>0</v>
      </c>
    </row>
    <row r="54" spans="2:4" x14ac:dyDescent="0.2">
      <c r="B54" s="48" t="s">
        <v>111</v>
      </c>
      <c r="C54" s="49">
        <v>222</v>
      </c>
      <c r="D54" s="50">
        <v>0</v>
      </c>
    </row>
    <row r="55" spans="2:4" x14ac:dyDescent="0.2">
      <c r="B55" s="39" t="s">
        <v>112</v>
      </c>
      <c r="C55" s="40">
        <v>0</v>
      </c>
      <c r="D55" s="41">
        <v>0</v>
      </c>
    </row>
    <row r="56" spans="2:4" x14ac:dyDescent="0.2">
      <c r="B56" s="48" t="s">
        <v>113</v>
      </c>
      <c r="C56" s="49">
        <v>222</v>
      </c>
      <c r="D56" s="50">
        <v>0</v>
      </c>
    </row>
    <row r="57" spans="2:4" x14ac:dyDescent="0.2">
      <c r="B57" s="48" t="s">
        <v>114</v>
      </c>
      <c r="C57" s="49">
        <v>104</v>
      </c>
      <c r="D57" s="50">
        <v>0</v>
      </c>
    </row>
    <row r="58" spans="2:4" x14ac:dyDescent="0.2">
      <c r="B58" s="48" t="s">
        <v>115</v>
      </c>
      <c r="C58" s="49">
        <v>3</v>
      </c>
      <c r="D58" s="50">
        <v>0</v>
      </c>
    </row>
    <row r="59" spans="2:4" x14ac:dyDescent="0.2">
      <c r="B59" s="48" t="s">
        <v>116</v>
      </c>
      <c r="C59" s="49">
        <v>101</v>
      </c>
      <c r="D59" s="50">
        <v>0</v>
      </c>
    </row>
    <row r="60" spans="2:4" x14ac:dyDescent="0.2">
      <c r="B60" s="48" t="s">
        <v>85</v>
      </c>
      <c r="C60" s="49">
        <v>558</v>
      </c>
      <c r="D60" s="50">
        <v>0</v>
      </c>
    </row>
    <row r="61" spans="2:4" x14ac:dyDescent="0.2">
      <c r="B61" s="39" t="s">
        <v>86</v>
      </c>
      <c r="C61" s="40">
        <v>0</v>
      </c>
      <c r="D61" s="41">
        <v>0</v>
      </c>
    </row>
    <row r="62" spans="2:4" ht="13.5" thickBot="1" x14ac:dyDescent="0.25">
      <c r="B62" s="45" t="s">
        <v>87</v>
      </c>
      <c r="C62" s="46">
        <v>558</v>
      </c>
      <c r="D62" s="47">
        <v>0</v>
      </c>
    </row>
    <row r="64" spans="2:4" x14ac:dyDescent="0.2">
      <c r="B64" s="30"/>
    </row>
    <row r="65" spans="2:2" x14ac:dyDescent="0.2">
      <c r="B65" s="30"/>
    </row>
  </sheetData>
  <sheetProtection password="CD14" sheet="1" objects="1" scenarios="1" selectLockedCells="1" selectUnlockedCells="1"/>
  <mergeCells count="1">
    <mergeCell ref="C11:D11"/>
  </mergeCells>
  <pageMargins left="0.7" right="0.7" top="0.75" bottom="0.75" header="0.3" footer="0.3"/>
  <ignoredErrors>
    <ignoredError sqref="C11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B1:G17"/>
  <sheetViews>
    <sheetView workbookViewId="0">
      <selection activeCell="B38" sqref="B38"/>
    </sheetView>
  </sheetViews>
  <sheetFormatPr defaultRowHeight="15" x14ac:dyDescent="0.2"/>
  <cols>
    <col min="1" max="1" width="9.140625" style="20"/>
    <col min="2" max="2" width="40.28515625" style="20" customWidth="1"/>
    <col min="3" max="3" width="2.7109375" style="20" customWidth="1"/>
    <col min="4" max="7" width="15.7109375" style="20" customWidth="1"/>
    <col min="8" max="16384" width="9.140625" style="20"/>
  </cols>
  <sheetData>
    <row r="1" spans="2:7" x14ac:dyDescent="0.2">
      <c r="B1" s="203" t="s">
        <v>17</v>
      </c>
      <c r="C1" s="203"/>
      <c r="D1" s="203"/>
      <c r="E1" s="203"/>
      <c r="F1" s="203"/>
      <c r="G1" s="203"/>
    </row>
    <row r="2" spans="2:7" x14ac:dyDescent="0.2">
      <c r="B2" s="204"/>
      <c r="C2" s="204"/>
      <c r="D2" s="204"/>
      <c r="E2" s="204"/>
      <c r="F2" s="204"/>
      <c r="G2" s="204"/>
    </row>
    <row r="3" spans="2:7" x14ac:dyDescent="0.2">
      <c r="B3" s="206" t="s">
        <v>0</v>
      </c>
      <c r="C3" s="206"/>
      <c r="D3" s="207" t="s">
        <v>1</v>
      </c>
      <c r="E3" s="207"/>
      <c r="F3" s="207"/>
      <c r="G3" s="207"/>
    </row>
    <row r="4" spans="2:7" x14ac:dyDescent="0.2">
      <c r="B4" s="206" t="s">
        <v>11</v>
      </c>
      <c r="C4" s="206"/>
      <c r="D4" s="207" t="s">
        <v>12</v>
      </c>
      <c r="E4" s="207"/>
      <c r="F4" s="207"/>
      <c r="G4" s="207"/>
    </row>
    <row r="5" spans="2:7" x14ac:dyDescent="0.2">
      <c r="B5" s="206" t="s">
        <v>2</v>
      </c>
      <c r="C5" s="206"/>
      <c r="D5" s="207" t="s">
        <v>3</v>
      </c>
      <c r="E5" s="207"/>
      <c r="F5" s="207"/>
      <c r="G5" s="207"/>
    </row>
    <row r="6" spans="2:7" x14ac:dyDescent="0.2">
      <c r="B6" s="206" t="s">
        <v>4</v>
      </c>
      <c r="C6" s="206"/>
      <c r="D6" s="207" t="s">
        <v>5</v>
      </c>
      <c r="E6" s="207"/>
      <c r="F6" s="207"/>
      <c r="G6" s="207"/>
    </row>
    <row r="7" spans="2:7" x14ac:dyDescent="0.2">
      <c r="B7" s="205" t="s">
        <v>8</v>
      </c>
      <c r="C7" s="205"/>
      <c r="D7" s="208" t="s">
        <v>9</v>
      </c>
      <c r="E7" s="208"/>
      <c r="F7" s="208" t="s">
        <v>10</v>
      </c>
      <c r="G7" s="208"/>
    </row>
    <row r="8" spans="2:7" x14ac:dyDescent="0.2">
      <c r="B8" s="205" t="s">
        <v>6</v>
      </c>
      <c r="C8" s="205"/>
      <c r="D8" s="25" t="s">
        <v>7</v>
      </c>
      <c r="E8" s="25" t="s">
        <v>92</v>
      </c>
      <c r="F8" s="25" t="s">
        <v>7</v>
      </c>
      <c r="G8" s="25" t="s">
        <v>92</v>
      </c>
    </row>
    <row r="9" spans="2:7" x14ac:dyDescent="0.2">
      <c r="B9" s="26" t="s">
        <v>93</v>
      </c>
      <c r="C9" s="27" t="s">
        <v>14</v>
      </c>
      <c r="D9" s="27" t="s">
        <v>14</v>
      </c>
      <c r="E9" s="27" t="s">
        <v>14</v>
      </c>
      <c r="F9" s="27" t="s">
        <v>14</v>
      </c>
      <c r="G9" s="27" t="s">
        <v>14</v>
      </c>
    </row>
    <row r="10" spans="2:7" ht="21" customHeight="1" x14ac:dyDescent="0.2">
      <c r="B10" s="28" t="s">
        <v>94</v>
      </c>
      <c r="C10" s="27" t="s">
        <v>14</v>
      </c>
      <c r="D10" s="29">
        <v>11083</v>
      </c>
      <c r="E10" s="29">
        <v>12248</v>
      </c>
      <c r="F10" s="29">
        <v>6365</v>
      </c>
      <c r="G10" s="29">
        <v>3059</v>
      </c>
    </row>
    <row r="11" spans="2:7" x14ac:dyDescent="0.2">
      <c r="B11" s="21" t="s">
        <v>95</v>
      </c>
    </row>
    <row r="13" spans="2:7" x14ac:dyDescent="0.2">
      <c r="B13" s="22" t="s">
        <v>19</v>
      </c>
      <c r="C13" s="23"/>
      <c r="D13" s="24">
        <f>D10/1636372</f>
        <v>6.7729098273497717E-3</v>
      </c>
      <c r="E13" s="24">
        <f>E10/1636372</f>
        <v>7.4848506329856538E-3</v>
      </c>
      <c r="F13" s="24">
        <f>F10/1636372</f>
        <v>3.8897023415213655E-3</v>
      </c>
      <c r="G13" s="24">
        <f>G10/1636372</f>
        <v>1.8693793342834026E-3</v>
      </c>
    </row>
    <row r="16" spans="2:7" x14ac:dyDescent="0.2">
      <c r="B16" s="20" t="s">
        <v>96</v>
      </c>
    </row>
    <row r="17" spans="2:2" x14ac:dyDescent="0.2">
      <c r="B17" s="20" t="s">
        <v>97</v>
      </c>
    </row>
  </sheetData>
  <sheetProtection password="CD14" sheet="1" objects="1" scenarios="1" selectLockedCells="1" selectUnlockedCells="1"/>
  <mergeCells count="13">
    <mergeCell ref="B1:G2"/>
    <mergeCell ref="B8:C8"/>
    <mergeCell ref="B3:C3"/>
    <mergeCell ref="D3:G3"/>
    <mergeCell ref="B4:C4"/>
    <mergeCell ref="D4:G4"/>
    <mergeCell ref="B5:C5"/>
    <mergeCell ref="D5:G5"/>
    <mergeCell ref="B6:C6"/>
    <mergeCell ref="D6:G6"/>
    <mergeCell ref="B7:C7"/>
    <mergeCell ref="D7:E7"/>
    <mergeCell ref="F7: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1:E120"/>
  <sheetViews>
    <sheetView tabSelected="1" workbookViewId="0">
      <selection activeCell="M10" sqref="M10"/>
    </sheetView>
  </sheetViews>
  <sheetFormatPr defaultRowHeight="12.75" x14ac:dyDescent="0.2"/>
  <cols>
    <col min="1" max="1" width="40.5703125" style="121" customWidth="1"/>
    <col min="2" max="3" width="11.42578125" style="121" customWidth="1"/>
    <col min="4" max="256" width="9.140625" style="121"/>
    <col min="257" max="257" width="40.5703125" style="121" customWidth="1"/>
    <col min="258" max="512" width="9.140625" style="121"/>
    <col min="513" max="513" width="40.5703125" style="121" customWidth="1"/>
    <col min="514" max="768" width="9.140625" style="121"/>
    <col min="769" max="769" width="40.5703125" style="121" customWidth="1"/>
    <col min="770" max="1024" width="9.140625" style="121"/>
    <col min="1025" max="1025" width="40.5703125" style="121" customWidth="1"/>
    <col min="1026" max="1280" width="9.140625" style="121"/>
    <col min="1281" max="1281" width="40.5703125" style="121" customWidth="1"/>
    <col min="1282" max="1536" width="9.140625" style="121"/>
    <col min="1537" max="1537" width="40.5703125" style="121" customWidth="1"/>
    <col min="1538" max="1792" width="9.140625" style="121"/>
    <col min="1793" max="1793" width="40.5703125" style="121" customWidth="1"/>
    <col min="1794" max="2048" width="9.140625" style="121"/>
    <col min="2049" max="2049" width="40.5703125" style="121" customWidth="1"/>
    <col min="2050" max="2304" width="9.140625" style="121"/>
    <col min="2305" max="2305" width="40.5703125" style="121" customWidth="1"/>
    <col min="2306" max="2560" width="9.140625" style="121"/>
    <col min="2561" max="2561" width="40.5703125" style="121" customWidth="1"/>
    <col min="2562" max="2816" width="9.140625" style="121"/>
    <col min="2817" max="2817" width="40.5703125" style="121" customWidth="1"/>
    <col min="2818" max="3072" width="9.140625" style="121"/>
    <col min="3073" max="3073" width="40.5703125" style="121" customWidth="1"/>
    <col min="3074" max="3328" width="9.140625" style="121"/>
    <col min="3329" max="3329" width="40.5703125" style="121" customWidth="1"/>
    <col min="3330" max="3584" width="9.140625" style="121"/>
    <col min="3585" max="3585" width="40.5703125" style="121" customWidth="1"/>
    <col min="3586" max="3840" width="9.140625" style="121"/>
    <col min="3841" max="3841" width="40.5703125" style="121" customWidth="1"/>
    <col min="3842" max="4096" width="9.140625" style="121"/>
    <col min="4097" max="4097" width="40.5703125" style="121" customWidth="1"/>
    <col min="4098" max="4352" width="9.140625" style="121"/>
    <col min="4353" max="4353" width="40.5703125" style="121" customWidth="1"/>
    <col min="4354" max="4608" width="9.140625" style="121"/>
    <col min="4609" max="4609" width="40.5703125" style="121" customWidth="1"/>
    <col min="4610" max="4864" width="9.140625" style="121"/>
    <col min="4865" max="4865" width="40.5703125" style="121" customWidth="1"/>
    <col min="4866" max="5120" width="9.140625" style="121"/>
    <col min="5121" max="5121" width="40.5703125" style="121" customWidth="1"/>
    <col min="5122" max="5376" width="9.140625" style="121"/>
    <col min="5377" max="5377" width="40.5703125" style="121" customWidth="1"/>
    <col min="5378" max="5632" width="9.140625" style="121"/>
    <col min="5633" max="5633" width="40.5703125" style="121" customWidth="1"/>
    <col min="5634" max="5888" width="9.140625" style="121"/>
    <col min="5889" max="5889" width="40.5703125" style="121" customWidth="1"/>
    <col min="5890" max="6144" width="9.140625" style="121"/>
    <col min="6145" max="6145" width="40.5703125" style="121" customWidth="1"/>
    <col min="6146" max="6400" width="9.140625" style="121"/>
    <col min="6401" max="6401" width="40.5703125" style="121" customWidth="1"/>
    <col min="6402" max="6656" width="9.140625" style="121"/>
    <col min="6657" max="6657" width="40.5703125" style="121" customWidth="1"/>
    <col min="6658" max="6912" width="9.140625" style="121"/>
    <col min="6913" max="6913" width="40.5703125" style="121" customWidth="1"/>
    <col min="6914" max="7168" width="9.140625" style="121"/>
    <col min="7169" max="7169" width="40.5703125" style="121" customWidth="1"/>
    <col min="7170" max="7424" width="9.140625" style="121"/>
    <col min="7425" max="7425" width="40.5703125" style="121" customWidth="1"/>
    <col min="7426" max="7680" width="9.140625" style="121"/>
    <col min="7681" max="7681" width="40.5703125" style="121" customWidth="1"/>
    <col min="7682" max="7936" width="9.140625" style="121"/>
    <col min="7937" max="7937" width="40.5703125" style="121" customWidth="1"/>
    <col min="7938" max="8192" width="9.140625" style="121"/>
    <col min="8193" max="8193" width="40.5703125" style="121" customWidth="1"/>
    <col min="8194" max="8448" width="9.140625" style="121"/>
    <col min="8449" max="8449" width="40.5703125" style="121" customWidth="1"/>
    <col min="8450" max="8704" width="9.140625" style="121"/>
    <col min="8705" max="8705" width="40.5703125" style="121" customWidth="1"/>
    <col min="8706" max="8960" width="9.140625" style="121"/>
    <col min="8961" max="8961" width="40.5703125" style="121" customWidth="1"/>
    <col min="8962" max="9216" width="9.140625" style="121"/>
    <col min="9217" max="9217" width="40.5703125" style="121" customWidth="1"/>
    <col min="9218" max="9472" width="9.140625" style="121"/>
    <col min="9473" max="9473" width="40.5703125" style="121" customWidth="1"/>
    <col min="9474" max="9728" width="9.140625" style="121"/>
    <col min="9729" max="9729" width="40.5703125" style="121" customWidth="1"/>
    <col min="9730" max="9984" width="9.140625" style="121"/>
    <col min="9985" max="9985" width="40.5703125" style="121" customWidth="1"/>
    <col min="9986" max="10240" width="9.140625" style="121"/>
    <col min="10241" max="10241" width="40.5703125" style="121" customWidth="1"/>
    <col min="10242" max="10496" width="9.140625" style="121"/>
    <col min="10497" max="10497" width="40.5703125" style="121" customWidth="1"/>
    <col min="10498" max="10752" width="9.140625" style="121"/>
    <col min="10753" max="10753" width="40.5703125" style="121" customWidth="1"/>
    <col min="10754" max="11008" width="9.140625" style="121"/>
    <col min="11009" max="11009" width="40.5703125" style="121" customWidth="1"/>
    <col min="11010" max="11264" width="9.140625" style="121"/>
    <col min="11265" max="11265" width="40.5703125" style="121" customWidth="1"/>
    <col min="11266" max="11520" width="9.140625" style="121"/>
    <col min="11521" max="11521" width="40.5703125" style="121" customWidth="1"/>
    <col min="11522" max="11776" width="9.140625" style="121"/>
    <col min="11777" max="11777" width="40.5703125" style="121" customWidth="1"/>
    <col min="11778" max="12032" width="9.140625" style="121"/>
    <col min="12033" max="12033" width="40.5703125" style="121" customWidth="1"/>
    <col min="12034" max="12288" width="9.140625" style="121"/>
    <col min="12289" max="12289" width="40.5703125" style="121" customWidth="1"/>
    <col min="12290" max="12544" width="9.140625" style="121"/>
    <col min="12545" max="12545" width="40.5703125" style="121" customWidth="1"/>
    <col min="12546" max="12800" width="9.140625" style="121"/>
    <col min="12801" max="12801" width="40.5703125" style="121" customWidth="1"/>
    <col min="12802" max="13056" width="9.140625" style="121"/>
    <col min="13057" max="13057" width="40.5703125" style="121" customWidth="1"/>
    <col min="13058" max="13312" width="9.140625" style="121"/>
    <col min="13313" max="13313" width="40.5703125" style="121" customWidth="1"/>
    <col min="13314" max="13568" width="9.140625" style="121"/>
    <col min="13569" max="13569" width="40.5703125" style="121" customWidth="1"/>
    <col min="13570" max="13824" width="9.140625" style="121"/>
    <col min="13825" max="13825" width="40.5703125" style="121" customWidth="1"/>
    <col min="13826" max="14080" width="9.140625" style="121"/>
    <col min="14081" max="14081" width="40.5703125" style="121" customWidth="1"/>
    <col min="14082" max="14336" width="9.140625" style="121"/>
    <col min="14337" max="14337" width="40.5703125" style="121" customWidth="1"/>
    <col min="14338" max="14592" width="9.140625" style="121"/>
    <col min="14593" max="14593" width="40.5703125" style="121" customWidth="1"/>
    <col min="14594" max="14848" width="9.140625" style="121"/>
    <col min="14849" max="14849" width="40.5703125" style="121" customWidth="1"/>
    <col min="14850" max="15104" width="9.140625" style="121"/>
    <col min="15105" max="15105" width="40.5703125" style="121" customWidth="1"/>
    <col min="15106" max="15360" width="9.140625" style="121"/>
    <col min="15361" max="15361" width="40.5703125" style="121" customWidth="1"/>
    <col min="15362" max="15616" width="9.140625" style="121"/>
    <col min="15617" max="15617" width="40.5703125" style="121" customWidth="1"/>
    <col min="15618" max="15872" width="9.140625" style="121"/>
    <col min="15873" max="15873" width="40.5703125" style="121" customWidth="1"/>
    <col min="15874" max="16128" width="9.140625" style="121"/>
    <col min="16129" max="16129" width="40.5703125" style="121" customWidth="1"/>
    <col min="16130" max="16384" width="9.140625" style="121"/>
  </cols>
  <sheetData>
    <row r="1" spans="1:3" x14ac:dyDescent="0.2">
      <c r="A1" s="120" t="s">
        <v>128</v>
      </c>
    </row>
    <row r="3" spans="1:3" x14ac:dyDescent="0.2">
      <c r="A3" s="120" t="s">
        <v>24</v>
      </c>
      <c r="B3" s="122">
        <v>43262.535648148143</v>
      </c>
    </row>
    <row r="4" spans="1:3" x14ac:dyDescent="0.2">
      <c r="A4" s="120" t="s">
        <v>25</v>
      </c>
      <c r="B4" s="122">
        <v>43278.702520995372</v>
      </c>
    </row>
    <row r="5" spans="1:3" x14ac:dyDescent="0.2">
      <c r="A5" s="120" t="s">
        <v>46</v>
      </c>
      <c r="B5" s="120" t="s">
        <v>47</v>
      </c>
    </row>
    <row r="7" spans="1:3" x14ac:dyDescent="0.2">
      <c r="A7" s="120" t="s">
        <v>40</v>
      </c>
      <c r="B7" s="120" t="s">
        <v>41</v>
      </c>
    </row>
    <row r="8" spans="1:3" x14ac:dyDescent="0.2">
      <c r="A8" s="120" t="s">
        <v>129</v>
      </c>
      <c r="B8" s="120" t="s">
        <v>130</v>
      </c>
    </row>
    <row r="10" spans="1:3" x14ac:dyDescent="0.2">
      <c r="A10" s="123" t="s">
        <v>48</v>
      </c>
      <c r="B10" s="123" t="s">
        <v>131</v>
      </c>
      <c r="C10" s="123" t="s">
        <v>5</v>
      </c>
    </row>
    <row r="11" spans="1:3" x14ac:dyDescent="0.2">
      <c r="A11" s="123" t="s">
        <v>49</v>
      </c>
      <c r="B11" s="123" t="s">
        <v>29</v>
      </c>
      <c r="C11" s="124">
        <v>476111</v>
      </c>
    </row>
    <row r="12" spans="1:3" x14ac:dyDescent="0.2">
      <c r="A12" s="123" t="s">
        <v>50</v>
      </c>
      <c r="B12" s="123" t="s">
        <v>29</v>
      </c>
      <c r="C12" s="124">
        <v>439382</v>
      </c>
    </row>
    <row r="13" spans="1:3" x14ac:dyDescent="0.2">
      <c r="A13" s="123" t="s">
        <v>51</v>
      </c>
      <c r="B13" s="123" t="s">
        <v>29</v>
      </c>
      <c r="C13" s="124">
        <v>36729</v>
      </c>
    </row>
    <row r="14" spans="1:3" x14ac:dyDescent="0.2">
      <c r="A14" s="123" t="s">
        <v>52</v>
      </c>
      <c r="B14" s="123" t="s">
        <v>29</v>
      </c>
      <c r="C14" s="124">
        <v>361536</v>
      </c>
    </row>
    <row r="15" spans="1:3" x14ac:dyDescent="0.2">
      <c r="A15" s="123" t="s">
        <v>53</v>
      </c>
      <c r="B15" s="123" t="s">
        <v>29</v>
      </c>
      <c r="C15" s="124">
        <v>333723</v>
      </c>
    </row>
    <row r="16" spans="1:3" x14ac:dyDescent="0.2">
      <c r="A16" s="123" t="s">
        <v>54</v>
      </c>
      <c r="B16" s="123" t="s">
        <v>29</v>
      </c>
      <c r="C16" s="124">
        <v>27813</v>
      </c>
    </row>
    <row r="17" spans="1:3" x14ac:dyDescent="0.2">
      <c r="A17" s="123" t="s">
        <v>55</v>
      </c>
      <c r="B17" s="123" t="s">
        <v>29</v>
      </c>
      <c r="C17" s="124">
        <v>332617</v>
      </c>
    </row>
    <row r="18" spans="1:3" x14ac:dyDescent="0.2">
      <c r="A18" s="123" t="s">
        <v>56</v>
      </c>
      <c r="B18" s="123" t="s">
        <v>29</v>
      </c>
      <c r="C18" s="124">
        <v>304804</v>
      </c>
    </row>
    <row r="19" spans="1:3" x14ac:dyDescent="0.2">
      <c r="A19" s="123" t="s">
        <v>57</v>
      </c>
      <c r="B19" s="123" t="s">
        <v>29</v>
      </c>
      <c r="C19" s="124">
        <v>27813</v>
      </c>
    </row>
    <row r="20" spans="1:3" x14ac:dyDescent="0.2">
      <c r="A20" s="123" t="s">
        <v>70</v>
      </c>
      <c r="B20" s="123" t="s">
        <v>29</v>
      </c>
      <c r="C20" s="124">
        <v>28919</v>
      </c>
    </row>
    <row r="21" spans="1:3" x14ac:dyDescent="0.2">
      <c r="A21" s="123" t="s">
        <v>71</v>
      </c>
      <c r="B21" s="123" t="s">
        <v>29</v>
      </c>
      <c r="C21" s="124">
        <v>28919</v>
      </c>
    </row>
    <row r="22" spans="1:3" x14ac:dyDescent="0.2">
      <c r="A22" s="123" t="s">
        <v>72</v>
      </c>
      <c r="B22" s="123" t="s">
        <v>29</v>
      </c>
      <c r="C22" s="124">
        <v>0</v>
      </c>
    </row>
    <row r="23" spans="1:3" x14ac:dyDescent="0.2">
      <c r="A23" s="123" t="s">
        <v>76</v>
      </c>
      <c r="B23" s="123" t="s">
        <v>29</v>
      </c>
      <c r="C23" s="124">
        <v>114575</v>
      </c>
    </row>
    <row r="24" spans="1:3" x14ac:dyDescent="0.2">
      <c r="A24" s="123" t="s">
        <v>77</v>
      </c>
      <c r="B24" s="123" t="s">
        <v>29</v>
      </c>
      <c r="C24" s="124">
        <v>105659</v>
      </c>
    </row>
    <row r="25" spans="1:3" x14ac:dyDescent="0.2">
      <c r="A25" s="123" t="s">
        <v>78</v>
      </c>
      <c r="B25" s="123" t="s">
        <v>29</v>
      </c>
      <c r="C25" s="124">
        <v>8916</v>
      </c>
    </row>
    <row r="27" spans="1:3" x14ac:dyDescent="0.2">
      <c r="A27" s="120" t="s">
        <v>132</v>
      </c>
    </row>
    <row r="28" spans="1:3" x14ac:dyDescent="0.2">
      <c r="A28" s="120" t="s">
        <v>133</v>
      </c>
      <c r="B28" s="120" t="s">
        <v>134</v>
      </c>
    </row>
    <row r="30" spans="1:3" x14ac:dyDescent="0.2">
      <c r="A30" s="120" t="s">
        <v>40</v>
      </c>
      <c r="B30" s="120" t="s">
        <v>41</v>
      </c>
    </row>
    <row r="31" spans="1:3" x14ac:dyDescent="0.2">
      <c r="A31" s="120" t="s">
        <v>129</v>
      </c>
      <c r="B31" s="120" t="s">
        <v>135</v>
      </c>
    </row>
    <row r="33" spans="1:3" x14ac:dyDescent="0.2">
      <c r="A33" s="123" t="s">
        <v>48</v>
      </c>
      <c r="B33" s="123" t="s">
        <v>131</v>
      </c>
      <c r="C33" s="123" t="s">
        <v>5</v>
      </c>
    </row>
    <row r="34" spans="1:3" x14ac:dyDescent="0.2">
      <c r="A34" s="123" t="s">
        <v>49</v>
      </c>
      <c r="B34" s="123" t="s">
        <v>29</v>
      </c>
      <c r="C34" s="124">
        <v>109752</v>
      </c>
    </row>
    <row r="35" spans="1:3" x14ac:dyDescent="0.2">
      <c r="A35" s="123" t="s">
        <v>50</v>
      </c>
      <c r="B35" s="123" t="s">
        <v>29</v>
      </c>
      <c r="C35" s="124">
        <v>109752</v>
      </c>
    </row>
    <row r="36" spans="1:3" x14ac:dyDescent="0.2">
      <c r="A36" s="123" t="s">
        <v>51</v>
      </c>
      <c r="B36" s="123" t="s">
        <v>29</v>
      </c>
      <c r="C36" s="124">
        <v>0</v>
      </c>
    </row>
    <row r="37" spans="1:3" x14ac:dyDescent="0.2">
      <c r="A37" s="123" t="s">
        <v>52</v>
      </c>
      <c r="B37" s="123" t="s">
        <v>29</v>
      </c>
      <c r="C37" s="124">
        <v>5668</v>
      </c>
    </row>
    <row r="38" spans="1:3" x14ac:dyDescent="0.2">
      <c r="A38" s="123" t="s">
        <v>53</v>
      </c>
      <c r="B38" s="123" t="s">
        <v>29</v>
      </c>
      <c r="C38" s="124">
        <v>5668</v>
      </c>
    </row>
    <row r="39" spans="1:3" x14ac:dyDescent="0.2">
      <c r="A39" s="123" t="s">
        <v>54</v>
      </c>
      <c r="B39" s="123" t="s">
        <v>29</v>
      </c>
      <c r="C39" s="124">
        <v>0</v>
      </c>
    </row>
    <row r="40" spans="1:3" x14ac:dyDescent="0.2">
      <c r="A40" s="123" t="s">
        <v>55</v>
      </c>
      <c r="B40" s="123" t="s">
        <v>29</v>
      </c>
      <c r="C40" s="124">
        <v>5668</v>
      </c>
    </row>
    <row r="41" spans="1:3" x14ac:dyDescent="0.2">
      <c r="A41" s="123" t="s">
        <v>56</v>
      </c>
      <c r="B41" s="123" t="s">
        <v>29</v>
      </c>
      <c r="C41" s="124">
        <v>5668</v>
      </c>
    </row>
    <row r="42" spans="1:3" x14ac:dyDescent="0.2">
      <c r="A42" s="123" t="s">
        <v>57</v>
      </c>
      <c r="B42" s="123" t="s">
        <v>29</v>
      </c>
      <c r="C42" s="124">
        <v>0</v>
      </c>
    </row>
    <row r="43" spans="1:3" x14ac:dyDescent="0.2">
      <c r="A43" s="123" t="s">
        <v>70</v>
      </c>
      <c r="B43" s="123" t="s">
        <v>29</v>
      </c>
      <c r="C43" s="124">
        <v>0</v>
      </c>
    </row>
    <row r="44" spans="1:3" x14ac:dyDescent="0.2">
      <c r="A44" s="123" t="s">
        <v>71</v>
      </c>
      <c r="B44" s="123" t="s">
        <v>29</v>
      </c>
      <c r="C44" s="124">
        <v>0</v>
      </c>
    </row>
    <row r="45" spans="1:3" x14ac:dyDescent="0.2">
      <c r="A45" s="123" t="s">
        <v>72</v>
      </c>
      <c r="B45" s="123" t="s">
        <v>29</v>
      </c>
      <c r="C45" s="124">
        <v>0</v>
      </c>
    </row>
    <row r="46" spans="1:3" x14ac:dyDescent="0.2">
      <c r="A46" s="123" t="s">
        <v>76</v>
      </c>
      <c r="B46" s="123" t="s">
        <v>29</v>
      </c>
      <c r="C46" s="124">
        <v>104084</v>
      </c>
    </row>
    <row r="47" spans="1:3" x14ac:dyDescent="0.2">
      <c r="A47" s="123" t="s">
        <v>77</v>
      </c>
      <c r="B47" s="123" t="s">
        <v>29</v>
      </c>
      <c r="C47" s="124">
        <v>104084</v>
      </c>
    </row>
    <row r="48" spans="1:3" x14ac:dyDescent="0.2">
      <c r="A48" s="123" t="s">
        <v>78</v>
      </c>
      <c r="B48" s="123" t="s">
        <v>29</v>
      </c>
      <c r="C48" s="124">
        <v>0</v>
      </c>
    </row>
    <row r="50" spans="1:3" x14ac:dyDescent="0.2">
      <c r="A50" s="120" t="s">
        <v>132</v>
      </c>
    </row>
    <row r="51" spans="1:3" x14ac:dyDescent="0.2">
      <c r="A51" s="120" t="s">
        <v>133</v>
      </c>
      <c r="B51" s="120" t="s">
        <v>134</v>
      </c>
    </row>
    <row r="53" spans="1:3" x14ac:dyDescent="0.2">
      <c r="A53" s="120" t="s">
        <v>40</v>
      </c>
      <c r="B53" s="120" t="s">
        <v>41</v>
      </c>
    </row>
    <row r="54" spans="1:3" x14ac:dyDescent="0.2">
      <c r="A54" s="120" t="s">
        <v>129</v>
      </c>
      <c r="B54" s="120" t="s">
        <v>136</v>
      </c>
    </row>
    <row r="56" spans="1:3" x14ac:dyDescent="0.2">
      <c r="A56" s="123" t="s">
        <v>48</v>
      </c>
      <c r="B56" s="123" t="s">
        <v>131</v>
      </c>
      <c r="C56" s="123" t="s">
        <v>5</v>
      </c>
    </row>
    <row r="57" spans="1:3" x14ac:dyDescent="0.2">
      <c r="A57" s="123" t="s">
        <v>49</v>
      </c>
      <c r="B57" s="123" t="s">
        <v>29</v>
      </c>
      <c r="C57" s="124">
        <v>27745</v>
      </c>
    </row>
    <row r="58" spans="1:3" x14ac:dyDescent="0.2">
      <c r="A58" s="123" t="s">
        <v>50</v>
      </c>
      <c r="B58" s="123" t="s">
        <v>29</v>
      </c>
      <c r="C58" s="124">
        <v>21759</v>
      </c>
    </row>
    <row r="59" spans="1:3" x14ac:dyDescent="0.2">
      <c r="A59" s="123" t="s">
        <v>51</v>
      </c>
      <c r="B59" s="123" t="s">
        <v>29</v>
      </c>
      <c r="C59" s="124">
        <v>5986</v>
      </c>
    </row>
    <row r="60" spans="1:3" x14ac:dyDescent="0.2">
      <c r="A60" s="123" t="s">
        <v>52</v>
      </c>
      <c r="B60" s="123" t="s">
        <v>29</v>
      </c>
      <c r="C60" s="124">
        <v>26329</v>
      </c>
    </row>
    <row r="61" spans="1:3" x14ac:dyDescent="0.2">
      <c r="A61" s="123" t="s">
        <v>53</v>
      </c>
      <c r="B61" s="123" t="s">
        <v>29</v>
      </c>
      <c r="C61" s="124">
        <v>21756</v>
      </c>
    </row>
    <row r="62" spans="1:3" x14ac:dyDescent="0.2">
      <c r="A62" s="123" t="s">
        <v>54</v>
      </c>
      <c r="B62" s="123" t="s">
        <v>29</v>
      </c>
      <c r="C62" s="124">
        <v>4573</v>
      </c>
    </row>
    <row r="63" spans="1:3" x14ac:dyDescent="0.2">
      <c r="A63" s="123" t="s">
        <v>55</v>
      </c>
      <c r="B63" s="123" t="s">
        <v>29</v>
      </c>
      <c r="C63" s="124">
        <v>26032</v>
      </c>
    </row>
    <row r="64" spans="1:3" x14ac:dyDescent="0.2">
      <c r="A64" s="123" t="s">
        <v>56</v>
      </c>
      <c r="B64" s="123" t="s">
        <v>29</v>
      </c>
      <c r="C64" s="124">
        <v>21459</v>
      </c>
    </row>
    <row r="65" spans="1:3" x14ac:dyDescent="0.2">
      <c r="A65" s="123" t="s">
        <v>57</v>
      </c>
      <c r="B65" s="123" t="s">
        <v>29</v>
      </c>
      <c r="C65" s="124">
        <v>4573</v>
      </c>
    </row>
    <row r="66" spans="1:3" x14ac:dyDescent="0.2">
      <c r="A66" s="123" t="s">
        <v>70</v>
      </c>
      <c r="B66" s="123" t="s">
        <v>29</v>
      </c>
      <c r="C66" s="124">
        <v>297</v>
      </c>
    </row>
    <row r="67" spans="1:3" x14ac:dyDescent="0.2">
      <c r="A67" s="123" t="s">
        <v>71</v>
      </c>
      <c r="B67" s="123" t="s">
        <v>29</v>
      </c>
      <c r="C67" s="124">
        <v>297</v>
      </c>
    </row>
    <row r="68" spans="1:3" x14ac:dyDescent="0.2">
      <c r="A68" s="123" t="s">
        <v>72</v>
      </c>
      <c r="B68" s="123" t="s">
        <v>29</v>
      </c>
      <c r="C68" s="124">
        <v>0</v>
      </c>
    </row>
    <row r="69" spans="1:3" x14ac:dyDescent="0.2">
      <c r="A69" s="123" t="s">
        <v>76</v>
      </c>
      <c r="B69" s="123" t="s">
        <v>29</v>
      </c>
      <c r="C69" s="124">
        <v>1416</v>
      </c>
    </row>
    <row r="70" spans="1:3" x14ac:dyDescent="0.2">
      <c r="A70" s="123" t="s">
        <v>77</v>
      </c>
      <c r="B70" s="123" t="s">
        <v>29</v>
      </c>
      <c r="C70" s="124">
        <v>3</v>
      </c>
    </row>
    <row r="71" spans="1:3" x14ac:dyDescent="0.2">
      <c r="A71" s="123" t="s">
        <v>78</v>
      </c>
      <c r="B71" s="123" t="s">
        <v>29</v>
      </c>
      <c r="C71" s="124">
        <v>1413</v>
      </c>
    </row>
    <row r="73" spans="1:3" x14ac:dyDescent="0.2">
      <c r="A73" s="120" t="s">
        <v>132</v>
      </c>
    </row>
    <row r="74" spans="1:3" x14ac:dyDescent="0.2">
      <c r="A74" s="120" t="s">
        <v>133</v>
      </c>
      <c r="B74" s="120" t="s">
        <v>134</v>
      </c>
    </row>
    <row r="76" spans="1:3" x14ac:dyDescent="0.2">
      <c r="A76" s="120" t="s">
        <v>40</v>
      </c>
      <c r="B76" s="120" t="s">
        <v>41</v>
      </c>
    </row>
    <row r="77" spans="1:3" x14ac:dyDescent="0.2">
      <c r="A77" s="120" t="s">
        <v>129</v>
      </c>
      <c r="B77" s="120" t="s">
        <v>137</v>
      </c>
    </row>
    <row r="79" spans="1:3" x14ac:dyDescent="0.2">
      <c r="A79" s="123" t="s">
        <v>48</v>
      </c>
      <c r="B79" s="123" t="s">
        <v>131</v>
      </c>
      <c r="C79" s="123" t="s">
        <v>5</v>
      </c>
    </row>
    <row r="80" spans="1:3" x14ac:dyDescent="0.2">
      <c r="A80" s="123" t="s">
        <v>49</v>
      </c>
      <c r="B80" s="123" t="s">
        <v>29</v>
      </c>
      <c r="C80" s="124">
        <v>233795</v>
      </c>
    </row>
    <row r="81" spans="1:5" x14ac:dyDescent="0.2">
      <c r="A81" s="123" t="s">
        <v>50</v>
      </c>
      <c r="B81" s="123" t="s">
        <v>29</v>
      </c>
      <c r="C81" s="124">
        <v>226830</v>
      </c>
    </row>
    <row r="82" spans="1:5" x14ac:dyDescent="0.2">
      <c r="A82" s="123" t="s">
        <v>51</v>
      </c>
      <c r="B82" s="123" t="s">
        <v>29</v>
      </c>
      <c r="C82" s="124">
        <v>6965</v>
      </c>
    </row>
    <row r="83" spans="1:5" x14ac:dyDescent="0.2">
      <c r="A83" s="123" t="s">
        <v>52</v>
      </c>
      <c r="B83" s="123" t="s">
        <v>29</v>
      </c>
      <c r="C83" s="124">
        <v>232287</v>
      </c>
      <c r="E83" s="126"/>
    </row>
    <row r="84" spans="1:5" x14ac:dyDescent="0.2">
      <c r="A84" s="123" t="s">
        <v>53</v>
      </c>
      <c r="B84" s="123" t="s">
        <v>29</v>
      </c>
      <c r="C84" s="124">
        <v>226808</v>
      </c>
    </row>
    <row r="85" spans="1:5" x14ac:dyDescent="0.2">
      <c r="A85" s="123" t="s">
        <v>54</v>
      </c>
      <c r="B85" s="123" t="s">
        <v>29</v>
      </c>
      <c r="C85" s="124">
        <v>5479</v>
      </c>
    </row>
    <row r="86" spans="1:5" x14ac:dyDescent="0.2">
      <c r="A86" s="123" t="s">
        <v>55</v>
      </c>
      <c r="B86" s="123" t="s">
        <v>29</v>
      </c>
      <c r="C86" s="124">
        <v>216037</v>
      </c>
    </row>
    <row r="87" spans="1:5" x14ac:dyDescent="0.2">
      <c r="A87" s="123" t="s">
        <v>56</v>
      </c>
      <c r="B87" s="123" t="s">
        <v>29</v>
      </c>
      <c r="C87" s="124">
        <v>210558</v>
      </c>
    </row>
    <row r="88" spans="1:5" x14ac:dyDescent="0.2">
      <c r="A88" s="123" t="s">
        <v>57</v>
      </c>
      <c r="B88" s="123" t="s">
        <v>29</v>
      </c>
      <c r="C88" s="124">
        <v>5479</v>
      </c>
    </row>
    <row r="89" spans="1:5" x14ac:dyDescent="0.2">
      <c r="A89" s="123" t="s">
        <v>70</v>
      </c>
      <c r="B89" s="123" t="s">
        <v>29</v>
      </c>
      <c r="C89" s="124">
        <v>16250</v>
      </c>
    </row>
    <row r="90" spans="1:5" x14ac:dyDescent="0.2">
      <c r="A90" s="123" t="s">
        <v>71</v>
      </c>
      <c r="B90" s="123" t="s">
        <v>29</v>
      </c>
      <c r="C90" s="124">
        <v>16250</v>
      </c>
    </row>
    <row r="91" spans="1:5" x14ac:dyDescent="0.2">
      <c r="A91" s="123" t="s">
        <v>72</v>
      </c>
      <c r="B91" s="123" t="s">
        <v>29</v>
      </c>
      <c r="C91" s="124">
        <v>0</v>
      </c>
    </row>
    <row r="92" spans="1:5" x14ac:dyDescent="0.2">
      <c r="A92" s="123" t="s">
        <v>76</v>
      </c>
      <c r="B92" s="123" t="s">
        <v>29</v>
      </c>
      <c r="C92" s="124">
        <v>1508</v>
      </c>
    </row>
    <row r="93" spans="1:5" x14ac:dyDescent="0.2">
      <c r="A93" s="123" t="s">
        <v>77</v>
      </c>
      <c r="B93" s="123" t="s">
        <v>29</v>
      </c>
      <c r="C93" s="124">
        <v>22</v>
      </c>
    </row>
    <row r="94" spans="1:5" x14ac:dyDescent="0.2">
      <c r="A94" s="123" t="s">
        <v>78</v>
      </c>
      <c r="B94" s="123" t="s">
        <v>29</v>
      </c>
      <c r="C94" s="124">
        <v>1486</v>
      </c>
    </row>
    <row r="96" spans="1:5" x14ac:dyDescent="0.2">
      <c r="A96" s="120" t="s">
        <v>132</v>
      </c>
    </row>
    <row r="97" spans="1:3" x14ac:dyDescent="0.2">
      <c r="A97" s="120" t="s">
        <v>133</v>
      </c>
      <c r="B97" s="120" t="s">
        <v>134</v>
      </c>
    </row>
    <row r="99" spans="1:3" x14ac:dyDescent="0.2">
      <c r="A99" s="120" t="s">
        <v>40</v>
      </c>
      <c r="B99" s="120" t="s">
        <v>41</v>
      </c>
    </row>
    <row r="100" spans="1:3" x14ac:dyDescent="0.2">
      <c r="A100" s="120" t="s">
        <v>129</v>
      </c>
      <c r="B100" s="125" t="s">
        <v>138</v>
      </c>
    </row>
    <row r="102" spans="1:3" x14ac:dyDescent="0.2">
      <c r="A102" s="123" t="s">
        <v>48</v>
      </c>
      <c r="B102" s="123" t="s">
        <v>131</v>
      </c>
      <c r="C102" s="123" t="s">
        <v>5</v>
      </c>
    </row>
    <row r="103" spans="1:3" x14ac:dyDescent="0.2">
      <c r="A103" s="123" t="s">
        <v>49</v>
      </c>
      <c r="B103" s="123" t="s">
        <v>29</v>
      </c>
      <c r="C103" s="124">
        <v>43985</v>
      </c>
    </row>
    <row r="104" spans="1:3" x14ac:dyDescent="0.2">
      <c r="A104" s="123" t="s">
        <v>50</v>
      </c>
      <c r="B104" s="123" t="s">
        <v>29</v>
      </c>
      <c r="C104" s="124">
        <v>43985</v>
      </c>
    </row>
    <row r="105" spans="1:3" x14ac:dyDescent="0.2">
      <c r="A105" s="123" t="s">
        <v>51</v>
      </c>
      <c r="B105" s="123" t="s">
        <v>29</v>
      </c>
      <c r="C105" s="124">
        <v>0</v>
      </c>
    </row>
    <row r="106" spans="1:3" x14ac:dyDescent="0.2">
      <c r="A106" s="123" t="s">
        <v>52</v>
      </c>
      <c r="B106" s="123" t="s">
        <v>29</v>
      </c>
      <c r="C106" s="124">
        <v>43985</v>
      </c>
    </row>
    <row r="107" spans="1:3" x14ac:dyDescent="0.2">
      <c r="A107" s="123" t="s">
        <v>53</v>
      </c>
      <c r="B107" s="123" t="s">
        <v>29</v>
      </c>
      <c r="C107" s="124">
        <v>43985</v>
      </c>
    </row>
    <row r="108" spans="1:3" x14ac:dyDescent="0.2">
      <c r="A108" s="123" t="s">
        <v>54</v>
      </c>
      <c r="B108" s="123" t="s">
        <v>29</v>
      </c>
      <c r="C108" s="124">
        <v>0</v>
      </c>
    </row>
    <row r="109" spans="1:3" x14ac:dyDescent="0.2">
      <c r="A109" s="123" t="s">
        <v>55</v>
      </c>
      <c r="B109" s="123" t="s">
        <v>29</v>
      </c>
      <c r="C109" s="124">
        <v>43828</v>
      </c>
    </row>
    <row r="110" spans="1:3" x14ac:dyDescent="0.2">
      <c r="A110" s="123" t="s">
        <v>56</v>
      </c>
      <c r="B110" s="123" t="s">
        <v>29</v>
      </c>
      <c r="C110" s="124">
        <v>43828</v>
      </c>
    </row>
    <row r="111" spans="1:3" x14ac:dyDescent="0.2">
      <c r="A111" s="123" t="s">
        <v>57</v>
      </c>
      <c r="B111" s="123" t="s">
        <v>29</v>
      </c>
      <c r="C111" s="124">
        <v>0</v>
      </c>
    </row>
    <row r="112" spans="1:3" x14ac:dyDescent="0.2">
      <c r="A112" s="123" t="s">
        <v>70</v>
      </c>
      <c r="B112" s="123" t="s">
        <v>29</v>
      </c>
      <c r="C112" s="124">
        <v>157</v>
      </c>
    </row>
    <row r="113" spans="1:3" x14ac:dyDescent="0.2">
      <c r="A113" s="123" t="s">
        <v>71</v>
      </c>
      <c r="B113" s="123" t="s">
        <v>29</v>
      </c>
      <c r="C113" s="124">
        <v>157</v>
      </c>
    </row>
    <row r="114" spans="1:3" x14ac:dyDescent="0.2">
      <c r="A114" s="123" t="s">
        <v>72</v>
      </c>
      <c r="B114" s="123" t="s">
        <v>29</v>
      </c>
      <c r="C114" s="124">
        <v>0</v>
      </c>
    </row>
    <row r="115" spans="1:3" x14ac:dyDescent="0.2">
      <c r="A115" s="123" t="s">
        <v>76</v>
      </c>
      <c r="B115" s="123" t="s">
        <v>29</v>
      </c>
      <c r="C115" s="124">
        <v>0</v>
      </c>
    </row>
    <row r="116" spans="1:3" x14ac:dyDescent="0.2">
      <c r="A116" s="123" t="s">
        <v>77</v>
      </c>
      <c r="B116" s="123" t="s">
        <v>29</v>
      </c>
      <c r="C116" s="124">
        <v>0</v>
      </c>
    </row>
    <row r="117" spans="1:3" x14ac:dyDescent="0.2">
      <c r="A117" s="123" t="s">
        <v>78</v>
      </c>
      <c r="B117" s="123" t="s">
        <v>29</v>
      </c>
      <c r="C117" s="124">
        <v>0</v>
      </c>
    </row>
    <row r="119" spans="1:3" x14ac:dyDescent="0.2">
      <c r="A119" s="120" t="s">
        <v>132</v>
      </c>
    </row>
    <row r="120" spans="1:3" x14ac:dyDescent="0.2">
      <c r="A120" s="120" t="s">
        <v>133</v>
      </c>
      <c r="B120" s="120" t="s">
        <v>134</v>
      </c>
    </row>
  </sheetData>
  <sheetProtection password="CD14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RACCORDO ISTAT EUROSTAT</vt:lpstr>
      <vt:lpstr>dentro OLD AGE</vt:lpstr>
      <vt:lpstr>dentro DISABILITY</vt:lpstr>
      <vt:lpstr>dentro TFR</vt:lpstr>
      <vt:lpstr>SPESA per FUNZIONI EUROSTAT</vt:lpstr>
    </vt:vector>
  </TitlesOfParts>
  <Company>REFORMING.IT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ISTA EUROSTAT RECONCILIATION</dc:title>
  <dc:subject>Raccordo ISTAT EUROSTAT su SPESA PENSIONI</dc:subject>
  <dc:creator>I.Stat</dc:creator>
  <cp:lastModifiedBy>Administrator</cp:lastModifiedBy>
  <dcterms:created xsi:type="dcterms:W3CDTF">2018-06-27T09:20:37Z</dcterms:created>
  <dcterms:modified xsi:type="dcterms:W3CDTF">2018-06-28T15:49:30Z</dcterms:modified>
</cp:coreProperties>
</file>